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90" activeTab="0"/>
  </bookViews>
  <sheets>
    <sheet name="Tartalom" sheetId="1" r:id="rId1"/>
    <sheet name="1_Személyi_ráfordítás" sheetId="2" r:id="rId2"/>
    <sheet name="1a_Személyi_jell_egyéb_kifiz" sheetId="3" r:id="rId3"/>
    <sheet name="2_Tisztségviselők" sheetId="4" r:id="rId4"/>
    <sheet name="2a_Könyvvizsgáló_díjai" sheetId="5" r:id="rId5"/>
    <sheet name="3_Eszköz_tükör" sheetId="6" r:id="rId6"/>
    <sheet name="3a_Eszköz_Környezetvéd" sheetId="7" r:id="rId7"/>
    <sheet name="4_Értékcsökkenések" sheetId="8" r:id="rId8"/>
    <sheet name="4a_ÉCS_Környezetvéd" sheetId="9" r:id="rId9"/>
    <sheet name="5_Kintlévőségek" sheetId="10" r:id="rId10"/>
    <sheet name="5a_Kapcsolt_köv-köt" sheetId="11" r:id="rId11"/>
    <sheet name="6_Értékvesztések" sheetId="12" r:id="rId12"/>
    <sheet name="7_Árbevétel" sheetId="13" r:id="rId13"/>
    <sheet name="8_Egyéb_bevétel" sheetId="14" r:id="rId14"/>
    <sheet name="9a_Támogatások_eredmény" sheetId="15" r:id="rId15"/>
    <sheet name="9b_Támogatások_pénzforgalom" sheetId="16" r:id="rId16"/>
    <sheet name="10_Anyagjellegű_ráfordítások" sheetId="17" r:id="rId17"/>
    <sheet name="11_Egyéb_ráfordítások" sheetId="18" r:id="rId18"/>
    <sheet name="12_Társasági_adó" sheetId="19" r:id="rId19"/>
    <sheet name="13_Cash_flow" sheetId="20" r:id="rId20"/>
    <sheet name="14_Mutatók" sheetId="21" r:id="rId21"/>
    <sheet name="15_Veszélyes_hulladékok" sheetId="22" r:id="rId22"/>
    <sheet name="16_Vagyonkezelt eszközök" sheetId="23" r:id="rId23"/>
    <sheet name="17_Ért.v.szt.szerint" sheetId="24" r:id="rId24"/>
    <sheet name="18_eszk.áll.vált" sheetId="25" r:id="rId25"/>
    <sheet name="19_Forr.áll.vált" sheetId="26" r:id="rId26"/>
    <sheet name="20-21_Ágazati mérleg" sheetId="27" r:id="rId27"/>
    <sheet name="22_Mekh mutatószámok" sheetId="28" r:id="rId28"/>
    <sheet name="Szem_TM1" sheetId="29" r:id="rId29"/>
    <sheet name="Kintlévőség_TM1" sheetId="30" r:id="rId30"/>
    <sheet name="Árbevétel_TM1" sheetId="31" r:id="rId31"/>
    <sheet name="Egyéb_bevétel_TM1" sheetId="32" r:id="rId32"/>
    <sheet name="Aráf+Eráf_TM1" sheetId="33" r:id="rId33"/>
    <sheet name="TMV" sheetId="34" r:id="rId34"/>
  </sheets>
  <definedNames>
    <definedName name="_xlnm.Print_Titles" localSheetId="2">'1a_Személyi_jell_egyéb_kifiz'!$1:$1</definedName>
    <definedName name="_xlnm.Print_Area" localSheetId="18">'12_Társasági_adó'!$A$1:$C$80</definedName>
    <definedName name="_xlnm.Print_Area" localSheetId="20">'14_Mutatók'!$A$1:$O$111</definedName>
    <definedName name="_xlnm.Print_Area" localSheetId="21">'15_Veszélyes_hulladékok'!$A$1:$C$10</definedName>
    <definedName name="_xlnm.Print_Area" localSheetId="9">'5_Kintlévőségek'!$A$1:$M$52</definedName>
    <definedName name="_xlnm.Print_Area" localSheetId="10">'5a_Kapcsolt_köv-köt'!$A$1:$I$34</definedName>
    <definedName name="_xlnm.Print_Area" localSheetId="12">'7_Árbevétel'!$A$1:$E$37</definedName>
    <definedName name="_xlnm.Print_Area" localSheetId="14">'9a_Támogatások_eredmény'!$A$1:$N$18</definedName>
    <definedName name="_xlnm.Print_Area" localSheetId="15">'9b_Támogatások_pénzforgalom'!$A$1:$N$17</definedName>
    <definedName name="_xlnm.Print_Area" localSheetId="32">'Aráf+Eráf_TM1'!$D$1</definedName>
    <definedName name="_xlnm.Print_Area" localSheetId="30">'Árbevétel_TM1'!$F$1</definedName>
    <definedName name="_xlnm.Print_Area" localSheetId="31">'Egyéb_bevétel_TM1'!$F$1</definedName>
    <definedName name="_xlnm.Print_Area" localSheetId="29">'Kintlévőség_TM1'!$H$1</definedName>
    <definedName name="_xlnm.Print_Area" localSheetId="28">'Szem_TM1'!$D$1</definedName>
    <definedName name="_xlnm.Print_Area" localSheetId="0">'Tartalom'!$A$1:$A$40</definedName>
    <definedName name="_xlnm.Print_Area" localSheetId="33">'14_Mutatók'!#REF!</definedName>
    <definedName name="TM1REBUILDOPTION">1</definedName>
  </definedNames>
  <calcPr fullCalcOnLoad="1"/>
</workbook>
</file>

<file path=xl/sharedStrings.xml><?xml version="1.0" encoding="utf-8"?>
<sst xmlns="http://schemas.openxmlformats.org/spreadsheetml/2006/main" count="2709" uniqueCount="1213">
  <si>
    <t>Alapítás-átszervezés aktivált értéke</t>
  </si>
  <si>
    <t>Kísérleti fejlesztés aktivált értéke</t>
  </si>
  <si>
    <t>Vagyoni értékű jogok</t>
  </si>
  <si>
    <t>Szellemi termékek</t>
  </si>
  <si>
    <t>Üzleti vagy cégérték</t>
  </si>
  <si>
    <t>Ingatlanok és kapcsolódó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</si>
  <si>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</si>
  <si>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</si>
  <si>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</si>
  <si>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</si>
  <si>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IMMATERIÁLIS JAVAK ÖSSZESEN</t>
  </si>
  <si>
    <t>TÁRGYI ESZKÖZÖK ÖSSZESEN</t>
  </si>
  <si>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</si>
  <si>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</si>
  <si>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</si>
  <si>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</si>
  <si>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</si>
  <si>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</si>
  <si>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</si>
  <si>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</si>
  <si>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</si>
  <si>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</si>
  <si>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</si>
  <si>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</si>
  <si>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</si>
  <si>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</si>
  <si>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</si>
  <si>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</si>
  <si>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</si>
  <si>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Nyitó bruttó érték</t>
  </si>
  <si>
    <t>Tárgyévi beszerzés</t>
  </si>
  <si>
    <t>Egyéb tárgyévi növekedés</t>
  </si>
  <si>
    <t>Tárgyévi értékesítés</t>
  </si>
  <si>
    <t>Tárgyévi selejtezés</t>
  </si>
  <si>
    <t>Záró bruttó érték</t>
  </si>
  <si>
    <t>Nyitó értékcsökkenés</t>
  </si>
  <si>
    <t>Tárgyévi terven felüli értékcsökkenés</t>
  </si>
  <si>
    <t>Tárgyévi állománycsökkenés miatti ÉCS csökkenés</t>
  </si>
  <si>
    <t>Tárgyévi visszaírt terven felüli értékcsökkenés</t>
  </si>
  <si>
    <t>Értékcsökkenés egyéb tárgyévi csökkenései</t>
  </si>
  <si>
    <t>Záró halmozott értékcsökkenés</t>
  </si>
  <si>
    <t>Záró nettó érték</t>
  </si>
  <si>
    <t>Lineáris</t>
  </si>
  <si>
    <t>Degresszív</t>
  </si>
  <si>
    <t>Teljesítmény arányos</t>
  </si>
  <si>
    <t>Egyéb módszer</t>
  </si>
  <si>
    <t>Egyösszegű</t>
  </si>
  <si>
    <t>Terv szerinti értékcsökkenési leírás összesen</t>
  </si>
  <si>
    <t>Terven felüli értékcsökkenés</t>
  </si>
  <si>
    <t>Visszaírt terven felüli értékcsökkenés</t>
  </si>
  <si>
    <t>Értékcsökkenés összesen</t>
  </si>
  <si>
    <t>Mérleg tétel</t>
  </si>
  <si>
    <t>Nyitó</t>
  </si>
  <si>
    <t>Növekedés</t>
  </si>
  <si>
    <t>Csökkenés</t>
  </si>
  <si>
    <t>Visszaírás</t>
  </si>
  <si>
    <t>Záró</t>
  </si>
  <si>
    <t>Befektetett pénzügyi eszközök</t>
  </si>
  <si>
    <t>Készletek</t>
  </si>
  <si>
    <t>Értékpapírok</t>
  </si>
  <si>
    <t>Követelések</t>
  </si>
  <si>
    <t>Összesen</t>
  </si>
  <si>
    <t>Adóalapot csökkentő tételek összesen</t>
  </si>
  <si>
    <t>Adóalapot növelő tételek összesen</t>
  </si>
  <si>
    <t>Adózott eredmény</t>
  </si>
  <si>
    <t>Kapcsolt vállalkozásokkal a piaci ártól való eltérés miatt</t>
  </si>
  <si>
    <t>Egyéb csökkentő jogcím</t>
  </si>
  <si>
    <t>Egyéb növelő jogcím</t>
  </si>
  <si>
    <t>Adókedvezmények</t>
  </si>
  <si>
    <t>01. Belföldi értékesítés nettó árbevétele</t>
  </si>
  <si>
    <t>ebből árkiegészítés</t>
  </si>
  <si>
    <t>Vállalatcsoporton belül realizált árbevétel</t>
  </si>
  <si>
    <t>Konszolidációs körön belüli kapcsolt vállalkozással</t>
  </si>
  <si>
    <t>Debreceni Gyógyfürdő Kft.</t>
  </si>
  <si>
    <t>Debrecen Városi Televízió Kft.</t>
  </si>
  <si>
    <t>Konszolidációs körön kívüli kapcsolt vállalkozással</t>
  </si>
  <si>
    <t>DEVÍZÉP Kft.</t>
  </si>
  <si>
    <t>02. Exportértékesítés nettó árbevétele</t>
  </si>
  <si>
    <t>I. Értékesítés nettó árbevétele (01+02)</t>
  </si>
  <si>
    <t>III. Egyéb bevételek</t>
  </si>
  <si>
    <t>Egyéb bevételekből DMJV-vel kapcsolatos</t>
  </si>
  <si>
    <t>Egyéb bevételekből tagvállalattal kapcsolatos</t>
  </si>
  <si>
    <t>Egyéb</t>
  </si>
  <si>
    <t>10. Bérköltség</t>
  </si>
  <si>
    <t>Bér</t>
  </si>
  <si>
    <t>Teljes munkaidős összesen</t>
  </si>
  <si>
    <t>Fizikai dolgozó</t>
  </si>
  <si>
    <t>technikus, szakmunkás</t>
  </si>
  <si>
    <t>egyéb</t>
  </si>
  <si>
    <t>Szellemi dolgozó</t>
  </si>
  <si>
    <t>vezető</t>
  </si>
  <si>
    <t>ügyintéző, előadó, egyéb</t>
  </si>
  <si>
    <t>Nem teljes munkaidős összesen</t>
  </si>
  <si>
    <t>nyugdíjas</t>
  </si>
  <si>
    <t>részmunkaidős</t>
  </si>
  <si>
    <t>Megbízási díjak</t>
  </si>
  <si>
    <t>Tiszteletdíjak</t>
  </si>
  <si>
    <t>Egyéb bérköltség</t>
  </si>
  <si>
    <t>11. Személyi jellegű egyéb kifizetések</t>
  </si>
  <si>
    <t>Végkielégítés</t>
  </si>
  <si>
    <t>Társaságot terhelő betegszabadság és táppénz</t>
  </si>
  <si>
    <t>Biztosítások</t>
  </si>
  <si>
    <t>Saját gépkocsi használat költsége</t>
  </si>
  <si>
    <t>Napidíjak</t>
  </si>
  <si>
    <t>Reprezentációs költség</t>
  </si>
  <si>
    <t>Munkáltatót terhelő SZJA</t>
  </si>
  <si>
    <t>Egyéb személyi jellegű kifizetések</t>
  </si>
  <si>
    <t>12. Bérjárulékok</t>
  </si>
  <si>
    <t>Munkaadói járulék</t>
  </si>
  <si>
    <t>Szakképzési hozzájárulás</t>
  </si>
  <si>
    <t>Rehabilitációs hozzájárulás</t>
  </si>
  <si>
    <t>Egyéb bérjárulék</t>
  </si>
  <si>
    <t>V. Személyi jellegű ráfordítások (10+11+12)</t>
  </si>
  <si>
    <t>ügyintéző, előadó, egyéb munkatársak</t>
  </si>
  <si>
    <t>Létszám összesen</t>
  </si>
  <si>
    <t>KINTLÉVŐSÉGEK</t>
  </si>
  <si>
    <t>eredeti</t>
  </si>
  <si>
    <t>érték-</t>
  </si>
  <si>
    <t>könyv</t>
  </si>
  <si>
    <t>érték</t>
  </si>
  <si>
    <t>vesztés</t>
  </si>
  <si>
    <t>szerint</t>
  </si>
  <si>
    <t>ÖSSZES KÖVETELÉS</t>
  </si>
  <si>
    <t>Lejárt követelések</t>
  </si>
  <si>
    <t>Lakosság</t>
  </si>
  <si>
    <t>91 nap alatt</t>
  </si>
  <si>
    <t>91-180 nap</t>
  </si>
  <si>
    <t>181 nap - 360 nap</t>
  </si>
  <si>
    <t>361 nap - 720 nap</t>
  </si>
  <si>
    <t>720 napon túl</t>
  </si>
  <si>
    <t>DMJV és intézményei</t>
  </si>
  <si>
    <t>Vállalatcsoporton belül</t>
  </si>
  <si>
    <t>Le nem járt követelések</t>
  </si>
  <si>
    <t>Le nem járt követelésekből biztos befolyású</t>
  </si>
  <si>
    <t>Le nem járt követelésekből bizonytalan befolyású</t>
  </si>
  <si>
    <t>Bizonytalan követelések összesen</t>
  </si>
  <si>
    <t>Behajthatatlan és tárgyévben leírt követelések</t>
  </si>
  <si>
    <t>Eladott követelések  összege</t>
  </si>
  <si>
    <t>Eladott követelések  ellenértéke</t>
  </si>
  <si>
    <t>Eltérés</t>
  </si>
  <si>
    <t>egység</t>
  </si>
  <si>
    <t>Nyitó készlet mennyisége</t>
  </si>
  <si>
    <t>kg</t>
  </si>
  <si>
    <t>Tárgyévi növekedés mennyisége</t>
  </si>
  <si>
    <t>Tárgyévi csökkenés mennyisége</t>
  </si>
  <si>
    <t>ZÁRÓ KÉSZLET</t>
  </si>
  <si>
    <t>Nyitó készlet érték</t>
  </si>
  <si>
    <t>Tárgyévi növekedés érték</t>
  </si>
  <si>
    <t>Tárgyévi csökkenés érték</t>
  </si>
  <si>
    <t>ZÁRÓ KÉSZLET ÉRTÉK</t>
  </si>
  <si>
    <t>e Ft</t>
  </si>
  <si>
    <t>Személyi jellegű egyéb kifizetések</t>
  </si>
  <si>
    <t>Vállalkozási díj</t>
  </si>
  <si>
    <t>Előleg</t>
  </si>
  <si>
    <t>Tiszteletdíj</t>
  </si>
  <si>
    <t>Kölcsön</t>
  </si>
  <si>
    <t>Felügyelő Bizottság</t>
  </si>
  <si>
    <t>Megbízási díj</t>
  </si>
  <si>
    <t>Támogatás megnevezése, célja</t>
  </si>
  <si>
    <t>DMJV</t>
  </si>
  <si>
    <t>Nemzetközi</t>
  </si>
  <si>
    <t>Központi</t>
  </si>
  <si>
    <t>Tartósan adott kölcsön</t>
  </si>
  <si>
    <t>Követelések Összesen</t>
  </si>
  <si>
    <t>Hátrasorolt kötelezettségek</t>
  </si>
  <si>
    <t>Tartós kötelezettségek</t>
  </si>
  <si>
    <t>Kötelezettségek Összesen</t>
  </si>
  <si>
    <t>Rövid lejáratú kötelezettségek</t>
  </si>
  <si>
    <t>Eltérés / Bázis</t>
  </si>
  <si>
    <t>DV Info Kft.</t>
  </si>
  <si>
    <t>Átsorolás miatti növekedés</t>
  </si>
  <si>
    <t>Átsorolás miatti csökkenés</t>
  </si>
  <si>
    <t>16.</t>
  </si>
  <si>
    <t>17.</t>
  </si>
  <si>
    <t>18.</t>
  </si>
  <si>
    <t>19.</t>
  </si>
  <si>
    <t>Veszélyes</t>
  </si>
  <si>
    <t>hulladék</t>
  </si>
  <si>
    <t>Immateriális javakra adott előlegek</t>
  </si>
  <si>
    <t>Beruházásokra adott előlegek</t>
  </si>
  <si>
    <t>VÁLLALATCSOPORTON KÍVÜL</t>
  </si>
  <si>
    <t>VÁLLALATCSOPORTON BELÜL</t>
  </si>
  <si>
    <t>Cash-pool rendszeren belül</t>
  </si>
  <si>
    <t>Tárgyévi terv szerinti értékcsökkenés</t>
  </si>
  <si>
    <t>Immateriális javakra, beruházásokra adott előlegek</t>
  </si>
  <si>
    <t>Debreceni Társasházkezelő Kft.</t>
  </si>
  <si>
    <t>Tartós részesedés kapcsolt vállalkozásban</t>
  </si>
  <si>
    <t>Tartósan adott kölcsön kapcsolt vállalkozásban</t>
  </si>
  <si>
    <t>Egyéb tartós részesedés</t>
  </si>
  <si>
    <t>Tartósan adott kölcsön egyéb részesedési viszonyban álló vállalkozásban</t>
  </si>
  <si>
    <t>Egyéb tartósan adott kölcsön</t>
  </si>
  <si>
    <t>Tartós hitelviszonyt megtestesítő értékpapír</t>
  </si>
  <si>
    <t>Anyagok</t>
  </si>
  <si>
    <t>Befejezettlen termelés és félkész termékek</t>
  </si>
  <si>
    <t>Növendék-, hízó- és egyéb állatok</t>
  </si>
  <si>
    <t>Késztermékek</t>
  </si>
  <si>
    <t>Áruk</t>
  </si>
  <si>
    <t>Készletekre adott előlegek</t>
  </si>
  <si>
    <t>Követelések áruszállításból és  szolgáltatásból (vevők)</t>
  </si>
  <si>
    <t>Követelések kapcsolt vállalkozással szemben</t>
  </si>
  <si>
    <t>Követelések egyéb részesedési viszonyban lévő vállalkozással szemben</t>
  </si>
  <si>
    <t>Váltókövetelések</t>
  </si>
  <si>
    <t>Egyéb követelések</t>
  </si>
  <si>
    <t>Részesedés kapcsolt vállalkozásban</t>
  </si>
  <si>
    <t>Egyéb részesedés</t>
  </si>
  <si>
    <t>Saját részvények, saját üzletrészek</t>
  </si>
  <si>
    <t>Forgatási célú hitelviszonyt megtestesítő értékpapírok</t>
  </si>
  <si>
    <t>Visszaírt értékvesztés</t>
  </si>
  <si>
    <t>Immateriális javak</t>
  </si>
  <si>
    <t>Tárgyi eszközök</t>
  </si>
  <si>
    <t>Kereskedelmi áruk leltártöbbletei</t>
  </si>
  <si>
    <t>Káreseménnyel kapcsolatos egyéb bevételek</t>
  </si>
  <si>
    <t>Kapott bírságok, kötbérek, késedelmi kamatok</t>
  </si>
  <si>
    <t>Leírt követelésekre befolyt összegek</t>
  </si>
  <si>
    <t>Nem számlázott utólag kapott engedmény</t>
  </si>
  <si>
    <t>Követelés eladásból (engedményezés)</t>
  </si>
  <si>
    <t>Immateriális jószág, tárgyi eszköz értékesítéséből</t>
  </si>
  <si>
    <t>Céltartalék felszabadítása</t>
  </si>
  <si>
    <t>Költségek ellentételezésére kapott központi támogatások</t>
  </si>
  <si>
    <t>Költségek ellentételezésére kapott önkormányzati támogatás</t>
  </si>
  <si>
    <t>Költségek ellentételezésére kapott vállaltcsoporton belüli tám</t>
  </si>
  <si>
    <t>Költségek ellentételezésére kapott egyéb támogatások</t>
  </si>
  <si>
    <t>Más</t>
  </si>
  <si>
    <t>Tárgyévi társasági adó kötelezettség</t>
  </si>
  <si>
    <t>Adatok: fő</t>
  </si>
  <si>
    <t>S.C. AQUA NOVA HARGITA S.R.L.</t>
  </si>
  <si>
    <t>Debreceni Vízmű Ingatlanfejlesztő Kft.</t>
  </si>
  <si>
    <t>DV Zrt.</t>
  </si>
  <si>
    <t>Debreceni Hőszolgáltató Zrt.</t>
  </si>
  <si>
    <t>Debreceni Vízmű Zrt.</t>
  </si>
  <si>
    <t>Cívis Ház Zrt.</t>
  </si>
  <si>
    <t>DKV Debreceni Közlekedési Zrt.</t>
  </si>
  <si>
    <t>Debreceni Vagyonkezelő Zrt.</t>
  </si>
  <si>
    <t>Garancia vállalás</t>
  </si>
  <si>
    <t>Korábbi Vezérigazgató/Ügyvezető utáni nyugdíjfizetési kötelezettség</t>
  </si>
  <si>
    <t>ebből S.C. AQUA NOVA HARGITA S.R.L.-től</t>
  </si>
  <si>
    <t>Szakképző iskolai tanuló utáni kedvezmény</t>
  </si>
  <si>
    <t xml:space="preserve">Kis- és középvállalkozásnál elszámolt beruházások, ingatlan értéknövelő felújítások, új szellemi terrnékek bekerülési értéke </t>
  </si>
  <si>
    <t>Kedvezményezett eszközátruházás kedvezménye az átvevőnél</t>
  </si>
  <si>
    <t xml:space="preserve">Kedvezményezett eszközátruházáskor átruházónál az átadott eszközök könyvszerinti értékének bevéteIlel csökkentett összege </t>
  </si>
  <si>
    <t>Kedvezményezett eszközátruházáshoz kapcsolódó tétel az átvevő társaságnál</t>
  </si>
  <si>
    <t>Külföldről származó jövedelem után kifizetett (fizetendő) adó (±)</t>
  </si>
  <si>
    <t>Adózás előtti eredmény (±)</t>
  </si>
  <si>
    <t>Külföldről származó jövedelem (±)</t>
  </si>
  <si>
    <t>Adóalap összesen (±)</t>
  </si>
  <si>
    <t>Visszatartott adó (külföldön szerzett jövedelern után külföldön fizetett (fizetendő) és ráfordításként elszámolt adó számított összege)</t>
  </si>
  <si>
    <t>Lekötött fejlesztési tartalék beruházásra fel nem használt összegének társasági adó kötelezettsége</t>
  </si>
  <si>
    <t>Egyéb nem könyvvizsgálói szolgáltatások</t>
  </si>
  <si>
    <t>Éves beszámoló könyvvizsgálatát végző könyvvizsgáló szolgáltatási díjai</t>
  </si>
  <si>
    <t>Éves beszámoló könyvvizsgálata</t>
  </si>
  <si>
    <t>Egyéb bizonyosságot nyújtó szolgáltatások</t>
  </si>
  <si>
    <t>Adótanácsadói szolgáltatások</t>
  </si>
  <si>
    <t>Kutatás, kísérlet fejlesztés közvetlen költségei - csökkentve az erre kapott támogatással</t>
  </si>
  <si>
    <t>CÍVISBUSZ Kft.</t>
  </si>
  <si>
    <t>-</t>
  </si>
  <si>
    <t>Pharmapolis Klaszter Kft.</t>
  </si>
  <si>
    <t>„Zsuzsi” Erdei Vasút Nonprofit Kft.</t>
  </si>
  <si>
    <t>A.K.S.D. Kft.</t>
  </si>
  <si>
    <t>DMJV Önkormányzat és intézményei felé realizált árbevétel</t>
  </si>
  <si>
    <t>Adótörvény szerint elszámolt értékcsökkenési leírás és eszköz kivezetéskori értéke</t>
  </si>
  <si>
    <t>Kapott jogdij bevételként elszámolt összegének a fele, legfeljebb az adózás előtti eredmény 50%-a</t>
  </si>
  <si>
    <t>Tartós adományozás elszámolt többlet kedvezménye (vagy annak kétszerese), ha a szerződésben vállaltak nem teljesülnek</t>
  </si>
  <si>
    <t>Előző évek ellenőrzése miatti társasági adó és különadó változása (±)</t>
  </si>
  <si>
    <t>Egyéb tárgyévi csökkenés (beruházásoknál aktiválás)</t>
  </si>
  <si>
    <t>Alapítás-átszervezés
aktivált értéke</t>
  </si>
  <si>
    <t>Kísérleti fejlesztés
aktivált értéke
(a be nem fejezett, későbbi szellemi termék is)</t>
  </si>
  <si>
    <t>Előző évek elhatárolt negatív adóalapból az adóévben leírt összeg</t>
  </si>
  <si>
    <t>Céltartalék felhasználása miatt az adóévben bevételként elszámolt összeg</t>
  </si>
  <si>
    <t>Bejelentett részesedés értékesítésének adóévi árfolyamnyeresége, valamint az adóévben visszaírt értékvesztése</t>
  </si>
  <si>
    <t>Kapott (járó) bevételként elszámolt osztalék és részesedés</t>
  </si>
  <si>
    <t>Társasháztól, társasüdülőtől megszerzett bevétel, ha a jövedelemre a társasház, társasüdülő az SZJA-t megfizette</t>
  </si>
  <si>
    <t>Forintról devizára, devizáról forintra vagy devizáról rnás devizára való átterés miatti átszámítási különbözet a következő évben</t>
  </si>
  <si>
    <t>Tulajdoni részesedésre visszaírt értékvesztés</t>
  </si>
  <si>
    <t>Céltartalék képzés várható kötelezettségekre és jövőbeni költségekre</t>
  </si>
  <si>
    <t>Számviteli törvény szerint elszámolt tervszerinti és terven felüli értékcsökkenés és eszköz kivezetéskori nettó értéke</t>
  </si>
  <si>
    <t>Jogerős bírság, késedelmi pótlék, jogkövetkezmény ráfordítása (az önellenőrzési pótlék nem)</t>
  </si>
  <si>
    <t>Ellenőrzött külföldi társaságban fennálló részesedésre jutó fel nem vett nyereség</t>
  </si>
  <si>
    <t>A forintról devizára, devizáról forintra, devizáról más devizára való áttérés pozitív átszámítási különbözet az áttérést követő évben</t>
  </si>
  <si>
    <t>Kapcsolt vállalkozásokkal a piaci ártól való eltérés miatt, ha az eltérés csökkentette az eredményt</t>
  </si>
  <si>
    <t>Kedvezményezett eszközátruházáskor az átruházónál elsz. bevétel eszköz könyvszerinti értéket rneghaladó része - választható</t>
  </si>
  <si>
    <t>Kedvezményezett részesedéscsere alapján kivezetett részesedés árolyamnyeresége a megszerzett társaság tagjánál - választható</t>
  </si>
  <si>
    <t>Külföldi pénzértékben fennálló hosszú lej. követelés, kötelezettség értékelés miatti, nem realizált árfolyamnyeresége - választható</t>
  </si>
  <si>
    <t>Külföldi pénzértékben fennálló hosszú lej. követelés, kötelezettség értékelés miatti, nem realizált árfolyamvesztesége - választható</t>
  </si>
  <si>
    <t>Kedvezm. átalakulást követően a tul.rész. kivezetésekor elszám. adóalap csökkentésből a megszerzett rész. értékének csökkenése</t>
  </si>
  <si>
    <t>Vállalatcsoporton kívül realizált árbevétel</t>
  </si>
  <si>
    <t>a</t>
  </si>
  <si>
    <t>b</t>
  </si>
  <si>
    <t>c</t>
  </si>
  <si>
    <t>cs</t>
  </si>
  <si>
    <t>d</t>
  </si>
  <si>
    <t>dz</t>
  </si>
  <si>
    <t>f</t>
  </si>
  <si>
    <t>e</t>
  </si>
  <si>
    <t>g</t>
  </si>
  <si>
    <t>gy</t>
  </si>
  <si>
    <t>h</t>
  </si>
  <si>
    <t>i</t>
  </si>
  <si>
    <t>j</t>
  </si>
  <si>
    <t>o</t>
  </si>
  <si>
    <t>p</t>
  </si>
  <si>
    <t>n</t>
  </si>
  <si>
    <t>q</t>
  </si>
  <si>
    <t>r</t>
  </si>
  <si>
    <t>s</t>
  </si>
  <si>
    <t xml:space="preserve">„Zsuzsi” Erdei Vasút Nonprofit Kft. </t>
  </si>
  <si>
    <t>t</t>
  </si>
  <si>
    <t>ty</t>
  </si>
  <si>
    <t>u</t>
  </si>
  <si>
    <t>v</t>
  </si>
  <si>
    <t>z</t>
  </si>
  <si>
    <t>zs</t>
  </si>
  <si>
    <t>y</t>
  </si>
  <si>
    <t>k</t>
  </si>
  <si>
    <t>m</t>
  </si>
  <si>
    <t>l</t>
  </si>
  <si>
    <t>Termőföldből átminősített ingatlan értékesítése v. kivezetése utáni jövedelem  és a szokásos eredmény különbség kétszerese</t>
  </si>
  <si>
    <t>CUBE:</t>
  </si>
  <si>
    <t>tagvallalat</t>
  </si>
  <si>
    <t>a_ido_ho</t>
  </si>
  <si>
    <t>a_verzio</t>
  </si>
  <si>
    <t>tevekenyseg</t>
  </si>
  <si>
    <t>partner</t>
  </si>
  <si>
    <t>ertek_komment</t>
  </si>
  <si>
    <t>Fizikai teljes munkaidős dolgozó</t>
  </si>
  <si>
    <t>Szellemi  teljes munkaidős dolgozó</t>
  </si>
  <si>
    <t>Fizikai nem teljes munkaidős dolgozó</t>
  </si>
  <si>
    <t>nyugdíjas fizikai</t>
  </si>
  <si>
    <t>részmunkaidős fizikai</t>
  </si>
  <si>
    <t>Szellemi dolgozó nem teljes munkaidős dolgozó</t>
  </si>
  <si>
    <t>nyugdíjas szellemi</t>
  </si>
  <si>
    <t>részmunkaidős szellemi</t>
  </si>
  <si>
    <t>Nyugdíj és egészségbiztosítási járulék</t>
  </si>
  <si>
    <t>Teljes munkaidős létszám</t>
  </si>
  <si>
    <t>Teljes munkaidős Fizikai dolgozó</t>
  </si>
  <si>
    <t>Teljes munkaidős technikus, szakmunkás</t>
  </si>
  <si>
    <t>Teljes munkaidős egyéb</t>
  </si>
  <si>
    <t>Teljes munkaidős Szellemi dolgozó</t>
  </si>
  <si>
    <t>Teljes munkaidős vezető</t>
  </si>
  <si>
    <t>Teljes munkaidős ügyintéző, előadó, egyéb munkatársak</t>
  </si>
  <si>
    <t>Nem teljes munkaidős létszám</t>
  </si>
  <si>
    <t>Nem teljes munkaidős Fizikai dolgozó</t>
  </si>
  <si>
    <t>Nem teljes munkaidős Szellemi dolgozó</t>
  </si>
  <si>
    <t>Átlagos statisztikai létszám összesen</t>
  </si>
  <si>
    <t>dv_tm1:tagvallalat</t>
  </si>
  <si>
    <t>dv_tm1:ido_ev</t>
  </si>
  <si>
    <t>dv_tm1:a_ido_ho</t>
  </si>
  <si>
    <t>dv_tm1:ertek_komment</t>
  </si>
  <si>
    <t>Éves   Tény</t>
  </si>
  <si>
    <t>Eredeti ért</t>
  </si>
  <si>
    <t>Értékveszt</t>
  </si>
  <si>
    <t>Könyv ért</t>
  </si>
  <si>
    <t>Bizonytalan befolyású követelések lejárt követelések</t>
  </si>
  <si>
    <t>Lejárt lakossági követelés</t>
  </si>
  <si>
    <t>Lejárt lakossági követelés 91 nap alatt</t>
  </si>
  <si>
    <t>Lejárt lakossági követelés 91-180 nap</t>
  </si>
  <si>
    <t>Lejárt lakossági követelés 181 nap - 360 nap</t>
  </si>
  <si>
    <t>Lejárt lakossági követelés 361 nap - 720 nap</t>
  </si>
  <si>
    <t>Lejárt lakossági követelés 720 napon túl</t>
  </si>
  <si>
    <t>Lejárt DMJV és intézményei követelés</t>
  </si>
  <si>
    <t>Lejárt DMJV és intézményei követelés 91 nap alatt</t>
  </si>
  <si>
    <t>Lejárt DMJV és intézményei követelés 91-180 nap</t>
  </si>
  <si>
    <t>Lejárt DMJV és intézményei követelés 181 nap - 360 nap</t>
  </si>
  <si>
    <t>Lejárt DMJV és intézményei követelés 361 nap - 720 nap</t>
  </si>
  <si>
    <t>Lejárt DMJV és intézményei követelés 720 napon túl</t>
  </si>
  <si>
    <t>Lejárt vállalatcsoporton belüli követelés</t>
  </si>
  <si>
    <t>Lejárt vállalatcsoporton belüli követelés 91 nap alatt</t>
  </si>
  <si>
    <t>Lejárt vállalatcsoporton belüli követelés 91-180 nap</t>
  </si>
  <si>
    <t>Lejárt vállalatcsoporton belüli követelés 181 nap - 360 nap</t>
  </si>
  <si>
    <t>Lejárt vállalatcsoporton belüli követelés 361 nap - 720 nap</t>
  </si>
  <si>
    <t>Lejárt vállalatcsoporton belüli követelés 720 napon túl</t>
  </si>
  <si>
    <t>Lejárt egyéb vevő követelés</t>
  </si>
  <si>
    <t>Lejárt egyéb vevő követelés 91 nap alatt</t>
  </si>
  <si>
    <t>Lejárt egyéb vevő követelés 91-180 nap</t>
  </si>
  <si>
    <t>Lejárt egyéb vevő követelés 181 nap - 360 nap</t>
  </si>
  <si>
    <t>Lejárt egyéb vevő követelés 361 nap - 720 nap</t>
  </si>
  <si>
    <t>Lejárt egyéb vevő követelés 720 napon túl</t>
  </si>
  <si>
    <t>Biztos befolyású követelések</t>
  </si>
  <si>
    <t>Biztos befolyású lakossági követelés</t>
  </si>
  <si>
    <t>Biztos befolyású DMJV és intézményei követelés</t>
  </si>
  <si>
    <t>Biztos befolyású vállalatcsoporton belüli követelés</t>
  </si>
  <si>
    <t>Biztos befolyású egyéb vevő követelés</t>
  </si>
  <si>
    <t>Bizonytalan befolyású követelések le nem járt követelések</t>
  </si>
  <si>
    <t>Bizonytalan befolyású követelések</t>
  </si>
  <si>
    <t>Leírt lakossági követelés</t>
  </si>
  <si>
    <t>Leírt DMJV és intézményei követelés</t>
  </si>
  <si>
    <t>Leírt vállalatcsoporton belüli követelés</t>
  </si>
  <si>
    <t>Leírt egyéb vevő követelés</t>
  </si>
  <si>
    <t>Eladott lakossági követelés</t>
  </si>
  <si>
    <t>Eladott egyéb követelés</t>
  </si>
  <si>
    <t>Eladott lakossági követelés ellenértéke</t>
  </si>
  <si>
    <t>Eladott egyéb követelés ellenértéke</t>
  </si>
  <si>
    <t>Leírt behajthatatlan követelések</t>
  </si>
  <si>
    <t>dv_tm1:tevekenyseg</t>
  </si>
  <si>
    <t>dv_tm1:partner</t>
  </si>
  <si>
    <t>Eladott (engedményezett) követelés könyvszerinti értéke</t>
  </si>
  <si>
    <t>Nagyerdei Gyógyászati Kft. Nem konsz</t>
  </si>
  <si>
    <t>DEHIR Kft.</t>
  </si>
  <si>
    <t>DMJV Önkormányzat és intézményei felé realizált árbev.</t>
  </si>
  <si>
    <t>Konszolidációs körön belüli kapcsolt vállalkozások</t>
  </si>
  <si>
    <t>Debreceni Hőszolgáltató Rt.</t>
  </si>
  <si>
    <t>Debreceni Vízmű Rt.</t>
  </si>
  <si>
    <t>Cívis Ház Rt.</t>
  </si>
  <si>
    <t>DKV Debreceni Közlekedési Rt.</t>
  </si>
  <si>
    <t>Zsuzsi Erdei Vasút Nonprofit Kft. konsz.</t>
  </si>
  <si>
    <t>Debreceni Vagyonkezelő Rt.</t>
  </si>
  <si>
    <t>Konszolidációs körön kívüli kapcsolt vállalkozások</t>
  </si>
  <si>
    <t>Pharmapolis Klaszter Beruházó és Üzemeltető Kft.</t>
  </si>
  <si>
    <t>A.K.S.D. Városgazdálkodási Kft.</t>
  </si>
  <si>
    <t>Airport-Debrecen Kft. nem konsz</t>
  </si>
  <si>
    <t>Partnerek</t>
  </si>
  <si>
    <t>Civisvíz Kft.</t>
  </si>
  <si>
    <t>Cívis Takarító Kft.</t>
  </si>
  <si>
    <t>Immateriális javak visszaírt értékvesztése</t>
  </si>
  <si>
    <t>Tárgyi eszközök visszaírt értékvesztése</t>
  </si>
  <si>
    <t>Követelések visszaírt értékvesztése</t>
  </si>
  <si>
    <t>Készletek visszaírt értékvesztése</t>
  </si>
  <si>
    <t>Más egyéb bevétel</t>
  </si>
  <si>
    <t>Kapcsolt vállalkozások</t>
  </si>
  <si>
    <t>Egyéb anyagjellegű szolgáltatás1</t>
  </si>
  <si>
    <t>Egyéb anyagjellegű szolgáltatás2</t>
  </si>
  <si>
    <t>Egyéb anyagjellegű szolgáltatás3</t>
  </si>
  <si>
    <t>Egyéb anyagjellegű szolgáltatás4</t>
  </si>
  <si>
    <t>Egyéb anyagjellegű szolgáltatás5</t>
  </si>
  <si>
    <t>Egyéb nem anyagjellegű szolgáltatás1</t>
  </si>
  <si>
    <t>Egyéb nem anyagjellegű szolgáltatás2</t>
  </si>
  <si>
    <t>Egyéb nem anyagjellegű szolgáltatás3</t>
  </si>
  <si>
    <t>Egyéb nem anyagjellegű szolgáltatás4</t>
  </si>
  <si>
    <t>Egyéb nem anyagjellegű szolgáltatás5</t>
  </si>
  <si>
    <t>IV. Anyagjellegű ráfordítások (05+06+07+08+09)</t>
  </si>
  <si>
    <t>05. Anyagköltség</t>
  </si>
  <si>
    <t>Alapanyagok</t>
  </si>
  <si>
    <t>Műszaki, fenntartási és segédanyagok</t>
  </si>
  <si>
    <t>Üzemanyag felhasználás</t>
  </si>
  <si>
    <t>Energiaköltségek</t>
  </si>
  <si>
    <t>Munkaruha, védőruha</t>
  </si>
  <si>
    <t>Papír, nyomtatvány, irodaszer</t>
  </si>
  <si>
    <t>Számítástechnikai kellékanyag</t>
  </si>
  <si>
    <t>Egyéb, ki nem emelt anyagfelhasználás</t>
  </si>
  <si>
    <t>06. Igénybe vett szolgáltatások értéke</t>
  </si>
  <si>
    <t>Fuvarköltségek</t>
  </si>
  <si>
    <t>Utazás, kiküldetés költségei</t>
  </si>
  <si>
    <t>Belföldi utazás, kiküldetés költségei</t>
  </si>
  <si>
    <t>Külföldi utazás, kiküldetés költségei</t>
  </si>
  <si>
    <t>Karbantartás, javítás költségei</t>
  </si>
  <si>
    <t>Gépjármű javítás, karbantartás</t>
  </si>
  <si>
    <t>Informatikai javítás, karbantartás</t>
  </si>
  <si>
    <t>Egyéb karbantartás, javítás</t>
  </si>
  <si>
    <t>Posta költségek</t>
  </si>
  <si>
    <t>Távközlés költségei</t>
  </si>
  <si>
    <t>Vezetékes telefon</t>
  </si>
  <si>
    <t>Mobil telefon</t>
  </si>
  <si>
    <t>Egyéb távközlési költség</t>
  </si>
  <si>
    <t>Vásárok, szakmai rendezvények</t>
  </si>
  <si>
    <t>Egyéb anyagjellegű szolgáltatás költsége</t>
  </si>
  <si>
    <t>Bérleti és lízingdíj</t>
  </si>
  <si>
    <t>Ingatlanok bérleti díja</t>
  </si>
  <si>
    <t>Járművek bérleti díja</t>
  </si>
  <si>
    <t>Egyéb bérleti díjak</t>
  </si>
  <si>
    <t>Könyvviteli szolgáltatás díja</t>
  </si>
  <si>
    <t>Könyvvizsgálói szolgáltatás díja</t>
  </si>
  <si>
    <t>Ügyvédi díjak</t>
  </si>
  <si>
    <t>Közjegyzői díjak</t>
  </si>
  <si>
    <t>Vagyonvédelem</t>
  </si>
  <si>
    <t>Takarítás, rovar- és rágcsálóírtás</t>
  </si>
  <si>
    <t>Minőségvizsgálati díjak</t>
  </si>
  <si>
    <t>Egyéb szakértői díjak</t>
  </si>
  <si>
    <t>Hirdetés, reklám, szponzorálás, közvéleménykutatás</t>
  </si>
  <si>
    <t>Bemutatók, kiállítások részvételi díja</t>
  </si>
  <si>
    <t>Oktatás, továbbképzés</t>
  </si>
  <si>
    <t>Szociális ráfordítások</t>
  </si>
  <si>
    <t>Lakásbérleti díj</t>
  </si>
  <si>
    <t>Egyéb nem anyagjellegű szolgáltatás</t>
  </si>
  <si>
    <t>07. Egyéb szolgáltatások értéke</t>
  </si>
  <si>
    <t>Bankköltségek</t>
  </si>
  <si>
    <t>Hatósági díjak, illetékek</t>
  </si>
  <si>
    <t>Biztosítási díjak</t>
  </si>
  <si>
    <t>Egyéb nem részletezett szolgáltatás költsége</t>
  </si>
  <si>
    <t>08. Eladott áruk beszerzési értéke</t>
  </si>
  <si>
    <t>09. Eladott (közvetített) szolgáltatások értéke</t>
  </si>
  <si>
    <t>VII. Egyéb ráfordítások</t>
  </si>
  <si>
    <t>Értékvesztés, terven felüli ÉCS</t>
  </si>
  <si>
    <t>Immateriális jogok terven eflüli ÉCS</t>
  </si>
  <si>
    <t>Tárgyi eszközök terven felüli ÉCS</t>
  </si>
  <si>
    <t>Követelések értékvesztése</t>
  </si>
  <si>
    <t>Készletek értékvesztése</t>
  </si>
  <si>
    <t>Kereskedelmi áruk leltárhiányai</t>
  </si>
  <si>
    <t>Káreseménnyel kapcsolatos egyéb ráfordítások</t>
  </si>
  <si>
    <t>Bírságok, kötbérek, késedelmi kamatok</t>
  </si>
  <si>
    <t>Nem számlázott utólag adott engedmény</t>
  </si>
  <si>
    <t>Értékesített immateriális jószág, tárgyi eszköz könyvsz. értéke</t>
  </si>
  <si>
    <t>Hiányzó, selejt immat. jószág, tárgyi eszköz könyvsz. értéke</t>
  </si>
  <si>
    <t>Hiányzó, selejt saját és vásárolt készletek könyvsz. értéke</t>
  </si>
  <si>
    <t>Céltartalék képzés</t>
  </si>
  <si>
    <t>Fogyasztási adó, jövedéki adó</t>
  </si>
  <si>
    <t>Költégek között el nem számolt központi adók, illetékek stb.</t>
  </si>
  <si>
    <t>Költégek között el nem számolt helyi adók, illetékek stb.</t>
  </si>
  <si>
    <t>Költségek ellentételezésére tagvállalatnak fizetett támogatás</t>
  </si>
  <si>
    <t>Költségek ellentételezésére nem tagvállalatnak fizetett támog.</t>
  </si>
  <si>
    <t>Más egyéb ráfordítás</t>
  </si>
  <si>
    <t>Részesedések értékvesztése</t>
  </si>
  <si>
    <t>Immateriális jogok terven felüli ÉCS</t>
  </si>
  <si>
    <t>Tartalomjegyzék</t>
  </si>
  <si>
    <t>1_Személyi_ráfordítás</t>
  </si>
  <si>
    <t>2_Tisztségviselők</t>
  </si>
  <si>
    <t>2a_Könyvvizsgáló_díjai</t>
  </si>
  <si>
    <t>3_Eszköz_tükör</t>
  </si>
  <si>
    <t>3a_Eszköz_Környezetvéd</t>
  </si>
  <si>
    <t>4_Értékcsökkenések</t>
  </si>
  <si>
    <t>4a_ÉCS_Környezetvéd</t>
  </si>
  <si>
    <t>5_Kintlévőségek</t>
  </si>
  <si>
    <t>5a_Kapcsolt_köv-köt</t>
  </si>
  <si>
    <t>6_Értékvesztések</t>
  </si>
  <si>
    <t>7_Árbevétel</t>
  </si>
  <si>
    <t>8_Egyéb_bevétel</t>
  </si>
  <si>
    <t>10_Anyagjellegű_ráfordítások</t>
  </si>
  <si>
    <t>11_Egyéb_ráfordítások</t>
  </si>
  <si>
    <t>12_Társasági_adó</t>
  </si>
  <si>
    <t>15_Veszélyes_hulladékok</t>
  </si>
  <si>
    <t>Nyomtatás</t>
  </si>
  <si>
    <t>Szennyvíziszap elhelyezés</t>
  </si>
  <si>
    <t>Közös ktg.</t>
  </si>
  <si>
    <t>Jutalék</t>
  </si>
  <si>
    <t>Mosatási költség</t>
  </si>
  <si>
    <t>Optikai hálózat support</t>
  </si>
  <si>
    <t>1</t>
  </si>
  <si>
    <t>Szakkönyvek, újságok</t>
  </si>
  <si>
    <t>Nyomtatás, fénymásolás</t>
  </si>
  <si>
    <t>Szennyvízbeszállítás</t>
  </si>
  <si>
    <t>Költöztetés</t>
  </si>
  <si>
    <t>Kihelyezett eszk. üzemeltetés (Nyomtatás)</t>
  </si>
  <si>
    <t>Parkfenntartás</t>
  </si>
  <si>
    <t/>
  </si>
  <si>
    <t>IP telefon support</t>
  </si>
  <si>
    <t>2</t>
  </si>
  <si>
    <t>Számla, felszólító nyomtatás, borítékolás</t>
  </si>
  <si>
    <t>Műszaki egyéb</t>
  </si>
  <si>
    <t>Távfűtés</t>
  </si>
  <si>
    <t>Fizető várakozóhelyek továbbszámlázott ktg-e</t>
  </si>
  <si>
    <t>"A térségi közigazgatási és közszolgáltatási informatikai rendszerek továbbfejlesztése" pályázata</t>
  </si>
  <si>
    <t>3</t>
  </si>
  <si>
    <t>Dokumentációk, egyéb</t>
  </si>
  <si>
    <t>Gázmotor, uszoda üzemeltetés</t>
  </si>
  <si>
    <t>Továbbszámlázott szolg.</t>
  </si>
  <si>
    <t>Nyomda költség</t>
  </si>
  <si>
    <t>Szerver szoftver support</t>
  </si>
  <si>
    <t>4</t>
  </si>
  <si>
    <t>Külső labor, egyéb</t>
  </si>
  <si>
    <t>Újság, szakkönyv</t>
  </si>
  <si>
    <t>Nyomtatási support, Újság-szakkönyv, Egyéb</t>
  </si>
  <si>
    <t>5</t>
  </si>
  <si>
    <t>DV Info szolgáltatása</t>
  </si>
  <si>
    <t>DV Zrt. üzleti tanácsadás</t>
  </si>
  <si>
    <t>Informatika</t>
  </si>
  <si>
    <t>Bérleti jog ellenérték</t>
  </si>
  <si>
    <t>Informatikai szolgáltatás</t>
  </si>
  <si>
    <t>Gyógyászati jellegű szolg.</t>
  </si>
  <si>
    <t>Optika bérlet, IÉR, Alkalmazás support, Térinformatika support</t>
  </si>
  <si>
    <t>DV Info - távközlés kivételével</t>
  </si>
  <si>
    <t>Cívisbusz szolg. díja</t>
  </si>
  <si>
    <t>Szemétszállítás</t>
  </si>
  <si>
    <t>Iratkezelési support, Üzletviteli tanácsadás, Tanulmányok</t>
  </si>
  <si>
    <t>Mérőleolvasás</t>
  </si>
  <si>
    <t>Óraleolvasás, számlázás</t>
  </si>
  <si>
    <t>Adatlekérdezés (bírsághoz)</t>
  </si>
  <si>
    <t>Aktív eszköz support, Alkalmazás bérleti díjak</t>
  </si>
  <si>
    <t>Végrehajtói munkadíjak</t>
  </si>
  <si>
    <t>Órahitelesítés, vízmérő ellenőrzés, perktg.</t>
  </si>
  <si>
    <t>Kamarai díjak, Egyéb</t>
  </si>
  <si>
    <t>Fizető várakozóhelyek üzemeltetése</t>
  </si>
  <si>
    <t>Informatikai szolg.</t>
  </si>
  <si>
    <t>Reklám jutalék</t>
  </si>
  <si>
    <t>Autópálya, Parkolás, Eü, Kezelési költség</t>
  </si>
  <si>
    <t>Tagdíjak, újságelőfizetés, szakkönyvek, egyéb</t>
  </si>
  <si>
    <t>Tagdíjak, üzemorvos,stb</t>
  </si>
  <si>
    <t>Szemétszáll., gépek felülvizsg., tagdíjak, eü.szolg., egyebek</t>
  </si>
  <si>
    <t>Egyéb nem anyagjellegű szolg.</t>
  </si>
  <si>
    <t>Iroda közüzemi díj, Tagsági díjak</t>
  </si>
  <si>
    <t>Kiegészítő melléklet táblái</t>
  </si>
  <si>
    <t>"Zsuzsi" Erdei Vasút Nonprofit Kft.</t>
  </si>
  <si>
    <t>Tagvállalatok</t>
  </si>
  <si>
    <t>13_Cash_flow</t>
  </si>
  <si>
    <t>14_Mutatók</t>
  </si>
  <si>
    <t>Tartalom</t>
  </si>
  <si>
    <t>I.</t>
  </si>
  <si>
    <t>+</t>
  </si>
  <si>
    <t>Elszámolt amortizáció</t>
  </si>
  <si>
    <t>Céltartalék képzés és felhasználás különbözete</t>
  </si>
  <si>
    <t>Befektetett eszközök értékesítésének eredménye</t>
  </si>
  <si>
    <t>Szállítói kötelezettség változása</t>
  </si>
  <si>
    <t>Egyéb rövid lejáratú kötelezettség változása</t>
  </si>
  <si>
    <t>Passzív időbeli elhatárolások változása</t>
  </si>
  <si>
    <t>Vevőkövetelés változása</t>
  </si>
  <si>
    <t>Forgóeszközök (vevőkövetelés és pénzeszköz nélkül) változása</t>
  </si>
  <si>
    <t>Aktív időbeli elhatárolások változása</t>
  </si>
  <si>
    <t>II.</t>
  </si>
  <si>
    <t>Befektetett eszközök beszerzése</t>
  </si>
  <si>
    <t>Befektetett eszközök eladása</t>
  </si>
  <si>
    <t>Kapott osztalék, részesedés</t>
  </si>
  <si>
    <t>III.</t>
  </si>
  <si>
    <t>Hitel és kölcsön felvétele</t>
  </si>
  <si>
    <t>Véglegesen kapott pénzeszköz</t>
  </si>
  <si>
    <t>Részvénybevonás, tőkekivonás (tőkeleszállítás)</t>
  </si>
  <si>
    <t>Kötvény és hitelviszonyt megtestesítő értékpapír visszafizetése</t>
  </si>
  <si>
    <t>Hitel és kölcsön törlesztése, visszafizetése</t>
  </si>
  <si>
    <t>Hosszú lejáratra nyújtott kölcsönök és elhelyezett bankbetétek</t>
  </si>
  <si>
    <t>Véglegesen átadott pénzeszköz</t>
  </si>
  <si>
    <t>IV.</t>
  </si>
  <si>
    <t>dv_tm1:a_verzio</t>
  </si>
  <si>
    <t>Érték</t>
  </si>
  <si>
    <t>Megjegyzés</t>
  </si>
  <si>
    <t>Tárgyi eszköz nettó értéke</t>
  </si>
  <si>
    <t>Adózás előtti eredmény</t>
  </si>
  <si>
    <t>Aktívált tárgyi eszköz nettó értéke</t>
  </si>
  <si>
    <t>Forgóeszköz</t>
  </si>
  <si>
    <t>Összes eszköz</t>
  </si>
  <si>
    <t>Összes bevétel</t>
  </si>
  <si>
    <t>Tárgyi eszköz bruttó érték</t>
  </si>
  <si>
    <t>Rövid lejáratú kötelezettség</t>
  </si>
  <si>
    <t>Tárgyi eszközök aránya</t>
  </si>
  <si>
    <t>Bevétel arányos jövedelmezőség</t>
  </si>
  <si>
    <t>Használhatósági fok</t>
  </si>
  <si>
    <t>Likviditási mutató</t>
  </si>
  <si>
    <t xml:space="preserve">Befektetett eszközök </t>
  </si>
  <si>
    <t>Forgó eszköz -Készlet</t>
  </si>
  <si>
    <t>Befektetett eszközök aránya</t>
  </si>
  <si>
    <t>Eszközarányos jövedelmezőség</t>
  </si>
  <si>
    <t>Likviditási gyorsráta</t>
  </si>
  <si>
    <t>Saját tőke</t>
  </si>
  <si>
    <t>Forgó eszközök aránya</t>
  </si>
  <si>
    <t>Tőkearányosjövedelmezőség</t>
  </si>
  <si>
    <t>Jegyzett tőke</t>
  </si>
  <si>
    <t>Saját tőke jegyzett tőke arány</t>
  </si>
  <si>
    <t>Kötelezettségek</t>
  </si>
  <si>
    <t>Kötelezettségek aránya</t>
  </si>
  <si>
    <t>Mérleg főösszeg</t>
  </si>
  <si>
    <t>Kötelezettségek részaránya</t>
  </si>
  <si>
    <t>Rövidlejáratú kötelezettségek aránya</t>
  </si>
  <si>
    <t>Összes forrás</t>
  </si>
  <si>
    <t>Tőkeerősség</t>
  </si>
  <si>
    <t>Vagyoni helyzet mutatói</t>
  </si>
  <si>
    <t>=</t>
  </si>
  <si>
    <t>Jövedelmezőségi mutatók</t>
  </si>
  <si>
    <t>Mérleg mutatók</t>
  </si>
  <si>
    <t>Pénzügyi helyzet mutatói</t>
  </si>
  <si>
    <t>Követelésre visszaírt értékvesztés, behajth. köv. leírásakor a korábbi növelő értékvesztés, Követelés átruház., kiegyenlít. a bevétel</t>
  </si>
  <si>
    <t>18.§</t>
  </si>
  <si>
    <t>16.§</t>
  </si>
  <si>
    <t>Forgó eszköz - Készlet</t>
  </si>
  <si>
    <t>Részesedések</t>
  </si>
  <si>
    <t>Részesedések visszaírt értékvesztése</t>
  </si>
  <si>
    <t>x 100%</t>
  </si>
  <si>
    <t>Aktivált tárgyi eszköz bruttó értéke</t>
  </si>
  <si>
    <t>Megváltozott munkaképességű munkavállaló bére (max. a min. bér), ha a létszám nem haladja meg a 20 főt</t>
  </si>
  <si>
    <t>Követelésekre az adóévben elszámolt értékvesztés figyelemmel a kivételekre</t>
  </si>
  <si>
    <t>Behajthatatlan követelésnek nem minősülő, adóévben elengedett követelés figyelemmel a kivételekre</t>
  </si>
  <si>
    <t>Tul. részesedés kivezetésekor a rész. értékét meghaladóan elszámolt bevétel, jogutód nélküli megszűnés, j.t. kivonás, kedvezm. átalakulás esetén</t>
  </si>
  <si>
    <t>Az adózó kapcsolt vállalkozása saját tevékenységi körében végzett K+F tevékenységének közvetlen költségére tekintettel megállapított összeg</t>
  </si>
  <si>
    <t>Támogatás, juttatás, térítés nélkül adott eszk., nyújott szolg. meghatározott összege</t>
  </si>
  <si>
    <t>Termőföldből átminősített ingatlant tartó társaság tagjánál a részesedés értékesítés árfolyamnyeresége és szokásos eredm.különbség 2X-ese</t>
  </si>
  <si>
    <t>Bejelentett immat jószág bármilyen jogcímen történő kivezetésének vesztesége</t>
  </si>
  <si>
    <t>Mikrovállalkozásnál a létszámcsökkenés után, ha korábban létszámnövekményére kedvezményt vett igénybe</t>
  </si>
  <si>
    <t>Értékkel mentett máslat</t>
  </si>
  <si>
    <t>készítése a Dokumentumok könytárba</t>
  </si>
  <si>
    <t>az alábbi billentyűkombinációval lehetséges:</t>
  </si>
  <si>
    <t>Ctrl + r</t>
  </si>
  <si>
    <t>DV Parking Kft.</t>
  </si>
  <si>
    <t>Jogdíjbevételre jogosító immat  jószág értékesítéséből származó nyereségnek az eredménytartalékból átvezetett lekötött tartalékként kim. része</t>
  </si>
  <si>
    <t>Bejelentett immat jószág értékesítéséből származó nyereség, ha az immat jószág legalább 1 évig az eszközök között szerepelt</t>
  </si>
  <si>
    <t>Adóalapot növelő bírságok, jogkövetkezmények elengedése, visszatérítése miatt elszámolt bevételek</t>
  </si>
  <si>
    <t>Ellenőrzés miatt tárgyévben elszámolt bevétel vagy ASTÉ növekedés, vagy költség és ráfordítás csökkenés</t>
  </si>
  <si>
    <t>Ellenőrzés miatt tárgyévben elszámolt többletköltség, ráfordítás, vagy bevétel- ill. ASTÉ csökkenés</t>
  </si>
  <si>
    <t>Kis- és középvállalkozásnál beruh., szell. termék utáni adóalap csökkentés kétszerese 4 éven belüli eladásnál, üzemen kívüliségnél</t>
  </si>
  <si>
    <t>dzs</t>
  </si>
  <si>
    <t>w</t>
  </si>
  <si>
    <t>Kedvezményezett részesedéscsere alapján kivezetett részesedés árolyamvesztesége a megszerzett társaság tagjánál - választható</t>
  </si>
  <si>
    <t xml:space="preserve">16.§ </t>
  </si>
  <si>
    <t>Jogelődnél az átalakulás miatt fennálló csökkentő tétel</t>
  </si>
  <si>
    <t>Jogutódnál az átalakulás miatt fennálló csökkentő tétel</t>
  </si>
  <si>
    <t>Jogelődnél az átalakulás miatt fennálló növelő tétel</t>
  </si>
  <si>
    <t>Jogutódnál az átalakulás miatt fennálló növelő tétel</t>
  </si>
  <si>
    <t>TV műsorkészítés, reklámkészítés (számlás)</t>
  </si>
  <si>
    <t>Egyéb tanácsadási díjak</t>
  </si>
  <si>
    <t>Filmkészítés</t>
  </si>
  <si>
    <t>Rádiós műsorkészítés</t>
  </si>
  <si>
    <t>9a_Támogatások_eredmény</t>
  </si>
  <si>
    <t>9b_Támogatások_pénzforgalom</t>
  </si>
  <si>
    <t>Tulajdonosnál az apportérték (értékpapír és részesedés kivételével)</t>
  </si>
  <si>
    <t>Átvállalt, elengedett, elévült követelés, pénzeszköz átvét</t>
  </si>
  <si>
    <t>Fejlesztési támogatások</t>
  </si>
  <si>
    <t>Ingyenes eszközátvételek</t>
  </si>
  <si>
    <t>DV Parking  Kft.</t>
  </si>
  <si>
    <t>Főnix Irodaház Kft.</t>
  </si>
  <si>
    <t>Apportált eszközök könyvszerinti értékei</t>
  </si>
  <si>
    <t>Átvállalt, elengedett, elévült követelés, pénzeszközátadások</t>
  </si>
  <si>
    <t>Fejlesztési támogatás_ráf</t>
  </si>
  <si>
    <t>Ingyenes eszközátadások</t>
  </si>
  <si>
    <t>1a_Személyi_jellegű egyéb kifizetések</t>
  </si>
  <si>
    <t>Médiacentrum Debrecen Kft.</t>
  </si>
  <si>
    <t>Értékesítéssel kapcs.anyagjell.szolg., egyéb</t>
  </si>
  <si>
    <t>Közmű alagút üzemeltetés, adatátvitel, anyagtárolás</t>
  </si>
  <si>
    <t>Távhő- és csatornadíj</t>
  </si>
  <si>
    <t>Ügyfélszolgálat</t>
  </si>
  <si>
    <t>Szemétszáll., gépek felülvizsg., tagdíjak,  egyebek</t>
  </si>
  <si>
    <t>Üzletviteli tanácsadás</t>
  </si>
  <si>
    <t>Szemét és veszélyes hulladék szállítása</t>
  </si>
  <si>
    <t>Gépek, berendezések ell., felülvizsgálata</t>
  </si>
  <si>
    <t xml:space="preserve">Csatorna és dugulás elhárítás </t>
  </si>
  <si>
    <t>Kapcsolt vállalkozással szemben összesen</t>
  </si>
  <si>
    <t>Jelentős tulajdoni részesedési viszonyban lévő vállalkozással szemben összesen</t>
  </si>
  <si>
    <t>Vállalkozás</t>
  </si>
  <si>
    <t>EDC Debrecen Nonprofit Kft.</t>
  </si>
  <si>
    <t>ARBO Invest Zrt.</t>
  </si>
  <si>
    <t>Egyéb részesedési viszonyban lévő vállalkozással szemben összesen</t>
  </si>
  <si>
    <t>Fejlesztési támogatások bevétele</t>
  </si>
  <si>
    <t>Fejlesztési támogatás ráfordítása</t>
  </si>
  <si>
    <t>Munkavállalókhoz kapcsolódó személyi jellegű egyéb kifiz.</t>
  </si>
  <si>
    <t>Munkavállalókhoz nem kapcsolódó személyi jellegű egyéb kifiz.</t>
  </si>
  <si>
    <t>Ellenőrzött külföldi társ.ban lévő, ill. a bejelentett részesedéshez kapcsolódó, adóévben ráfordításként elszámolt értékvesztés, árf.veszteség</t>
  </si>
  <si>
    <t>Terven felül értékcsökkenés adóévben visszaírt összege figyelemmel a kivételekre</t>
  </si>
  <si>
    <t xml:space="preserve">Vezérigazgató/Ügyvezető </t>
  </si>
  <si>
    <t>Tartós jelentős tulajdoni részesedés</t>
  </si>
  <si>
    <t>Tartósan adott kölcsön jelentős tulajdoni részesedési viszonyban álló vállalkozásban</t>
  </si>
  <si>
    <t>Követelések jelentős tulajdoni részesedési viszonyban lévő vállalkozással szemben</t>
  </si>
  <si>
    <t>Jelentős tulajdoni részesedés</t>
  </si>
  <si>
    <t>Cafeteria összesen</t>
  </si>
  <si>
    <t>Cafeteria 1 (Béren kívüli jutt.)</t>
  </si>
  <si>
    <t>Cafeteria 2 (Egyes meghatározott jutt.)</t>
  </si>
  <si>
    <t>Cafeteria 3 (Adómentes jutt.)</t>
  </si>
  <si>
    <t>Forest Offices Debrecen Kft.</t>
  </si>
  <si>
    <t>Forest Offices Debrecen Kft. *</t>
  </si>
  <si>
    <t>TAO támogatás</t>
  </si>
  <si>
    <t>Társadalmi szervezetek támogatása</t>
  </si>
  <si>
    <t>Műemlék értékét növelő beruházás, felújítás költsége ill. karbantartási költsége kapcsolt vállalkozásnál</t>
  </si>
  <si>
    <t>Kisajátítási tervben szereplő ingatlanra kapott ellenérték könyv szerinti értéket meghaladó összege</t>
  </si>
  <si>
    <t>Cafeteria</t>
  </si>
  <si>
    <t>Nem a vállalkozási, bevételszerző tevékenységgel kapcsolatos költségek, ráfordítások (kiegészítő TAO támogatás is)</t>
  </si>
  <si>
    <t>Szociális hozzájárulási adó</t>
  </si>
  <si>
    <t>Elektromos töltőállomás bekerülési értéke és 3 éves nyeresége közötti különbözet</t>
  </si>
  <si>
    <t>Kulturális örökségvédelmi célú beruházás, felújítás, karbantartási költség</t>
  </si>
  <si>
    <t xml:space="preserve">DEBRECEN INTERNATIONAL AIRPORT Kft. </t>
  </si>
  <si>
    <t>sorsz.</t>
  </si>
  <si>
    <t>Debrecen Ipari Centrum Kft.</t>
  </si>
  <si>
    <t>Forest Offices Debrecen Kft. Konsz.</t>
  </si>
  <si>
    <t>1a.</t>
  </si>
  <si>
    <t>1b.</t>
  </si>
  <si>
    <t>Adózás előtti eredmény és ellenőrzés miatti eredménytartartalék változás</t>
  </si>
  <si>
    <t>Korrigált adózás előtti eredmény (1a.+1b)</t>
  </si>
  <si>
    <t>Devizás pénzeszközök átértékelése</t>
  </si>
  <si>
    <t>V.</t>
  </si>
  <si>
    <t>PÉNZESZKÖZÖK MÉRLEG SZERINTI VÁLTOZÁSA (IV+27. sorok)</t>
  </si>
  <si>
    <t>PÉNZESZKÖZÖK VÁLTOZÁSA (I+II+III. sorok)</t>
  </si>
  <si>
    <t>BEFEKTETÉSI CASH-FLOW (14-18. sorok)</t>
  </si>
  <si>
    <t>MŰKÖDÉSI CASH-FLOW (1-13. sorok)</t>
  </si>
  <si>
    <t>FINANSZÍROZÁSI CASH-FLOW (19-26. sorok)</t>
  </si>
  <si>
    <t>Műemlék értékét növelő beruházás, felújítás költségének ill. karbantartási költségének kétszerese</t>
  </si>
  <si>
    <t>Konszolidációs körön kívüli kapcsolt és társult vállalkozással</t>
  </si>
  <si>
    <t>Debreceni Ipari Centrum Kft.</t>
  </si>
  <si>
    <t>Közterületfoglalási díg, egyéb</t>
  </si>
  <si>
    <t>Egyéb anyagjellegű szolgáltatás, jutalék, stb.</t>
  </si>
  <si>
    <t>Apolló, TM1 Szoftver követés</t>
  </si>
  <si>
    <t>Tagdíjak, Sodexo, egyéb</t>
  </si>
  <si>
    <t>Ügyviteli szolgáltatás (Diákmunka)</t>
  </si>
  <si>
    <t>DV Info Kft. Szolgáltatása</t>
  </si>
  <si>
    <t>Működésre kapott, pénzügyileg rendezett támogatás</t>
  </si>
  <si>
    <t>Ebből:</t>
  </si>
  <si>
    <t>Nettó finanszírozási költség adótörvényben elismert mértékét meghaladó része</t>
  </si>
  <si>
    <t>Társasági adó (2019. évtől csoportos társasági adó tagvállalatra eső része)</t>
  </si>
  <si>
    <t>2020. év</t>
  </si>
  <si>
    <t>DVSC FUTBALL Zrt.</t>
  </si>
  <si>
    <t>Társadalmi szerveztek támogatása</t>
  </si>
  <si>
    <t>Fizetett adó (nyereség után)</t>
  </si>
  <si>
    <t>Fizetett osztalék, részesedés</t>
  </si>
  <si>
    <t>Korrekciók az adózás előtti eredményben</t>
  </si>
  <si>
    <t>Elszámolt értékvesztés és visszaírás</t>
  </si>
  <si>
    <t>Hosszú lej. kölcsönök, bankbetétek törlesztése, megszüntetése, beváltása</t>
  </si>
  <si>
    <t xml:space="preserve">Részvénykibocsátás, tőkebevonás (tőkeemelés) bevétele </t>
  </si>
  <si>
    <t>Kötvény, hitelviszonyt megtestesítő értékpapír kibocsátásának bevétele</t>
  </si>
  <si>
    <t>Volt munkanélküli, levizsgázott szakképző iskolai tanuló, stb. tovább foglalkoztatása után elszámolt szoc.ho.</t>
  </si>
  <si>
    <t>Munkásszállás, munkavállalói bérlakás létesítésére, fenntartására fordított összeg, legfeljebb az adózás előtti nyereség összegéig</t>
  </si>
  <si>
    <t>Egyszerűsített közteher</t>
  </si>
  <si>
    <t>Aquaticum Debrecen Kft.</t>
  </si>
  <si>
    <t>Civisvíz Kft. "v. a."</t>
  </si>
  <si>
    <t>Reklámértékesítési jutalék</t>
  </si>
  <si>
    <t>Kontrolling</t>
  </si>
  <si>
    <t>Fedezetkezelés, egyéb</t>
  </si>
  <si>
    <t>Távhő</t>
  </si>
  <si>
    <t>Fejlesztési tartalék összege után, legfeljebb az adóévi adózás előtti eredmény és legfeljebb 10 Mrd Ft</t>
  </si>
  <si>
    <t>2021. év</t>
  </si>
  <si>
    <t>2021 - 2020. Eltérés</t>
  </si>
  <si>
    <t>Debreceni Vízmű Ingatlanfejlesztő Kft. "v. a."</t>
  </si>
  <si>
    <t>CÍVISBUSZ Kft. *</t>
  </si>
  <si>
    <t>Debreceni Vízmű Ingatlanfejlesztő Kft. "v.a."</t>
  </si>
  <si>
    <t>* A Cívisbusz Kft.-ben meglévő üzletrészét a DKV Zrt. 2021.09.06-án értékesítette.</t>
  </si>
  <si>
    <t>181-360 nap</t>
  </si>
  <si>
    <t>361-720 nap</t>
  </si>
  <si>
    <t>Egyedi értékv.</t>
  </si>
  <si>
    <t>Egyedi</t>
  </si>
  <si>
    <t>alap</t>
  </si>
  <si>
    <t>értékvesztés</t>
  </si>
  <si>
    <t>200 eFt alatti lakossági víz, csatorna</t>
  </si>
  <si>
    <t>200 eFt alatti közületi víz, csatorna</t>
  </si>
  <si>
    <t>200 eFt alatti egyéb kimenő számla</t>
  </si>
  <si>
    <t>200 eFt  feletti lakossági víz, csatorna</t>
  </si>
  <si>
    <t>200 eFt  feletti közületi víz, csatorna</t>
  </si>
  <si>
    <t>200 eFT feletti egyéb kimenő számla</t>
  </si>
  <si>
    <t>Vevőkövetelés összesen:</t>
  </si>
  <si>
    <t>Nyílvántartott ért.veszt.össz.</t>
  </si>
  <si>
    <t xml:space="preserve">     Eszközállomány változása</t>
  </si>
  <si>
    <t>2020.</t>
  </si>
  <si>
    <t xml:space="preserve">   Változás</t>
  </si>
  <si>
    <t xml:space="preserve">    Megoszlás az össz.</t>
  </si>
  <si>
    <t>dec.31.</t>
  </si>
  <si>
    <t>m Ft</t>
  </si>
  <si>
    <t xml:space="preserve">     eszköz értékből %</t>
  </si>
  <si>
    <t>A. BEFEKTETETT ESZKÖZÖK</t>
  </si>
  <si>
    <t>I.   Immateriális javak</t>
  </si>
  <si>
    <t xml:space="preserve">     Vagyoni értékű jogok</t>
  </si>
  <si>
    <t xml:space="preserve">     Szellemi termékek</t>
  </si>
  <si>
    <t xml:space="preserve">    Immateriális javkra adott előleg</t>
  </si>
  <si>
    <t>II.  Tárgyi eszközök</t>
  </si>
  <si>
    <t xml:space="preserve">     Ingatlanok</t>
  </si>
  <si>
    <t xml:space="preserve">     Műszaki ber.,gépek,jármű</t>
  </si>
  <si>
    <t xml:space="preserve">     Egyéb ber.felsz.jármű</t>
  </si>
  <si>
    <t xml:space="preserve">     Beruházások</t>
  </si>
  <si>
    <t xml:space="preserve">     Beruházásokra adott előlegek</t>
  </si>
  <si>
    <t>III. Befektetett pénzügyi eszközök</t>
  </si>
  <si>
    <t xml:space="preserve">     Tartós részesed.kapcs.vállalk-ban</t>
  </si>
  <si>
    <t xml:space="preserve">     Egyéb tartós részesedés</t>
  </si>
  <si>
    <t xml:space="preserve">    Tartós kölcsön kapcs.váll.</t>
  </si>
  <si>
    <t xml:space="preserve">     Egyéb tartósan adott kölcsön</t>
  </si>
  <si>
    <t xml:space="preserve">    Tartós hitelviszonyt megtest. értékpapír</t>
  </si>
  <si>
    <t>B. FORGÓESZKÖZÖK</t>
  </si>
  <si>
    <t>I.  Készletek</t>
  </si>
  <si>
    <t xml:space="preserve">    Anyagok</t>
  </si>
  <si>
    <t xml:space="preserve">    Befejezetlen, félkész termék</t>
  </si>
  <si>
    <t xml:space="preserve">    Késztermék</t>
  </si>
  <si>
    <t xml:space="preserve">    Áruk</t>
  </si>
  <si>
    <t>II. Követelések</t>
  </si>
  <si>
    <t xml:space="preserve">     Követelések áruszállitásból és </t>
  </si>
  <si>
    <t xml:space="preserve">    szolgáltatásból (vevők)</t>
  </si>
  <si>
    <t xml:space="preserve">     Követelések kapcs.vállalk.szemb.</t>
  </si>
  <si>
    <t xml:space="preserve">     Követelések jelentős tul.r. váll. szemb.</t>
  </si>
  <si>
    <t xml:space="preserve">     Egyéb követelések</t>
  </si>
  <si>
    <t>III. Értékpapírok</t>
  </si>
  <si>
    <t>IV. Pénzeszközök</t>
  </si>
  <si>
    <t xml:space="preserve">     Pénztár,csekkek</t>
  </si>
  <si>
    <t xml:space="preserve">     Bankbetét</t>
  </si>
  <si>
    <t>C. Aktiv időbeli elhatárolás</t>
  </si>
  <si>
    <t>AKTÍV IDŐBELI ELHATÁROLÁS</t>
  </si>
  <si>
    <t xml:space="preserve">    Bevételek aktiv időbeli elhatárolása </t>
  </si>
  <si>
    <t xml:space="preserve">    Ktg-ek ráford.aktív időb.elh.</t>
  </si>
  <si>
    <t xml:space="preserve">    Halasztott ráfordítások</t>
  </si>
  <si>
    <t xml:space="preserve">     ESZKÖZÖK ÖSSZESEN</t>
  </si>
  <si>
    <t>Változás</t>
  </si>
  <si>
    <t xml:space="preserve">   Megoszlás az összes</t>
  </si>
  <si>
    <t>Megnevezés:</t>
  </si>
  <si>
    <t xml:space="preserve">    forrás értéken belül %</t>
  </si>
  <si>
    <t>D.  SAJÁT TŐKE</t>
  </si>
  <si>
    <t>I.   Jegyzett tőke</t>
  </si>
  <si>
    <t>III. Tőketartalék</t>
  </si>
  <si>
    <t>IV. Eredménytartalék</t>
  </si>
  <si>
    <t>V.Lekötött tartalék</t>
  </si>
  <si>
    <t>VII.Adózott eredmény</t>
  </si>
  <si>
    <t>E.  CÉLTARTALÉKOK</t>
  </si>
  <si>
    <t xml:space="preserve">     Céltartalék a várható kötelezettségre </t>
  </si>
  <si>
    <t xml:space="preserve">     Céltartalék a jövőbeni költségekre</t>
  </si>
  <si>
    <t>F.  KÖTELEZETTSÉGEK</t>
  </si>
  <si>
    <t>II.   Hosszú lejáratú kötelezettség</t>
  </si>
  <si>
    <t xml:space="preserve">     Beruházási, fejl. hitel</t>
  </si>
  <si>
    <t xml:space="preserve">    Tartós köt.kapcs.vállalk.szemben</t>
  </si>
  <si>
    <t xml:space="preserve">     Egyéb hosszú lejáratú hitelek</t>
  </si>
  <si>
    <t xml:space="preserve">     Egyéb hosszú lejárató kötelezettségek</t>
  </si>
  <si>
    <t>III.  Rövid lejáratú kötelezettség</t>
  </si>
  <si>
    <t xml:space="preserve">    Rövid lejáratú hitelek</t>
  </si>
  <si>
    <t xml:space="preserve">   Vevőktől kapott előleg</t>
  </si>
  <si>
    <t xml:space="preserve">    Köt.áruszáll.,szolg-ból</t>
  </si>
  <si>
    <t xml:space="preserve">    Rövid lejáratú köt.kapcs.vállalk.szemben</t>
  </si>
  <si>
    <t xml:space="preserve">    Rövid lejáratú köt.jelentós r. váll. Szemben</t>
  </si>
  <si>
    <t xml:space="preserve">    Egyéb rövid lejáratú köt.</t>
  </si>
  <si>
    <t>G.</t>
  </si>
  <si>
    <t>PASSZÍV IDŐBELI ELHATÁROLÁS</t>
  </si>
  <si>
    <t xml:space="preserve">    Bevét.passzív időb elhat.</t>
  </si>
  <si>
    <t xml:space="preserve">    Költségek,ráford.passzív időb.elhat.  </t>
  </si>
  <si>
    <t xml:space="preserve">    Halasztott bevételek</t>
  </si>
  <si>
    <t>FORRÁSOK</t>
  </si>
  <si>
    <t>ÁGAZATI MÉRLEG</t>
  </si>
  <si>
    <t>MÉRLEG Eszközök (aktívák)</t>
  </si>
  <si>
    <t xml:space="preserve">     Adatok: e Ft-ban</t>
  </si>
  <si>
    <t>Sor-</t>
  </si>
  <si>
    <t>A tétel megnevezése</t>
  </si>
  <si>
    <t>Ivóvíz</t>
  </si>
  <si>
    <t>Szennyvíz</t>
  </si>
  <si>
    <t>Kiserőmű</t>
  </si>
  <si>
    <t>Tárgyév        összesen</t>
  </si>
  <si>
    <t>szám</t>
  </si>
  <si>
    <t>01.</t>
  </si>
  <si>
    <t>A.</t>
  </si>
  <si>
    <t>BEFEKTETETT ESZKÖZÖK</t>
  </si>
  <si>
    <t>(2.+10.+18.)</t>
  </si>
  <si>
    <t>02.</t>
  </si>
  <si>
    <t>IMMATERIÁLIS JAVAK</t>
  </si>
  <si>
    <t>(3. ... 9.)</t>
  </si>
  <si>
    <t>03.</t>
  </si>
  <si>
    <t>04.</t>
  </si>
  <si>
    <t>05.</t>
  </si>
  <si>
    <t>06.</t>
  </si>
  <si>
    <t>07.</t>
  </si>
  <si>
    <t>08.</t>
  </si>
  <si>
    <t>09.</t>
  </si>
  <si>
    <t>Immateriális javak értékhelyesbítése</t>
  </si>
  <si>
    <t>TÁRGYI ESZKÖZÖK</t>
  </si>
  <si>
    <t>(11. ... 17.)</t>
  </si>
  <si>
    <t>Ingatlanok és a kapcsolódó vagyoni értékű jogok</t>
  </si>
  <si>
    <t>Tárgyi eszközök értékhelyesbítése</t>
  </si>
  <si>
    <t>BEFEKTETETT PÉNZÜGYI ESZKÖZÖK</t>
  </si>
  <si>
    <t>(19. ... 28.)</t>
  </si>
  <si>
    <t>20.</t>
  </si>
  <si>
    <t>21.</t>
  </si>
  <si>
    <t>22.</t>
  </si>
  <si>
    <t>23.</t>
  </si>
  <si>
    <t>24.</t>
  </si>
  <si>
    <t>25.</t>
  </si>
  <si>
    <t>26.</t>
  </si>
  <si>
    <t>27.</t>
  </si>
  <si>
    <t>Befektetett pénzügyi eszközök értékhelyesbítése</t>
  </si>
  <si>
    <t>28.</t>
  </si>
  <si>
    <t>Befektetett pénzügyi eszközök értékelési különbözete</t>
  </si>
  <si>
    <t>29.</t>
  </si>
  <si>
    <t>B.</t>
  </si>
  <si>
    <t>FORGÓESZKÖZÖK</t>
  </si>
  <si>
    <t>(30.+37.+46.+53.)</t>
  </si>
  <si>
    <t>30.</t>
  </si>
  <si>
    <t>KÉSZLETEK</t>
  </si>
  <si>
    <t>(31. ... 36.)</t>
  </si>
  <si>
    <t>31.</t>
  </si>
  <si>
    <t>32.</t>
  </si>
  <si>
    <t>33.</t>
  </si>
  <si>
    <t>34.</t>
  </si>
  <si>
    <t>35.</t>
  </si>
  <si>
    <t>36.</t>
  </si>
  <si>
    <t>37.</t>
  </si>
  <si>
    <t>KÖVETELÉSEK</t>
  </si>
  <si>
    <t>(38. ... 45.)</t>
  </si>
  <si>
    <t>38.</t>
  </si>
  <si>
    <t>Követelések áruszállításból és szolgáltatásból (vevők)</t>
  </si>
  <si>
    <t>39.</t>
  </si>
  <si>
    <t>40.</t>
  </si>
  <si>
    <t>41.</t>
  </si>
  <si>
    <t>42.</t>
  </si>
  <si>
    <t>43.</t>
  </si>
  <si>
    <t>44.</t>
  </si>
  <si>
    <t>Követelések értékelési különbözete</t>
  </si>
  <si>
    <t>45.</t>
  </si>
  <si>
    <t>Származékos ügyletek pozitív értékelési különbözete</t>
  </si>
  <si>
    <t>46.</t>
  </si>
  <si>
    <t>ÉRTÉKPAPÍROK</t>
  </si>
  <si>
    <t>(47. ... 52.)</t>
  </si>
  <si>
    <t>47.</t>
  </si>
  <si>
    <t>48.</t>
  </si>
  <si>
    <t>49.</t>
  </si>
  <si>
    <t>50.</t>
  </si>
  <si>
    <t>51.</t>
  </si>
  <si>
    <t>52.</t>
  </si>
  <si>
    <t>Értékpapírok értékelési különbözete</t>
  </si>
  <si>
    <t>53.</t>
  </si>
  <si>
    <t>PÉNZESZKÖZÖK</t>
  </si>
  <si>
    <t>(54.+55.)</t>
  </si>
  <si>
    <t>54.</t>
  </si>
  <si>
    <t>Pénztár, csekkek</t>
  </si>
  <si>
    <t>55.</t>
  </si>
  <si>
    <t>Bankbetétek</t>
  </si>
  <si>
    <t>56.</t>
  </si>
  <si>
    <t>C.</t>
  </si>
  <si>
    <t>AKTÍV IDŐBELI ELHATÁROLÁSOK</t>
  </si>
  <si>
    <t>(57. … 59.)</t>
  </si>
  <si>
    <t>57.</t>
  </si>
  <si>
    <t>Bevételek aktív időbeli elhatárolása</t>
  </si>
  <si>
    <t>58.</t>
  </si>
  <si>
    <t>Költségek, ráfordítások aktív időbeli elhatárolása</t>
  </si>
  <si>
    <t>59.</t>
  </si>
  <si>
    <t>Halasztott ráfordítások</t>
  </si>
  <si>
    <t>60.</t>
  </si>
  <si>
    <t>ESZKÖZÖK (AKTÍVÁK) ÖSSZESEN</t>
  </si>
  <si>
    <t>(1.+29.+56.)</t>
  </si>
  <si>
    <t>MÉRLEG Források (passzívák)</t>
  </si>
  <si>
    <t>Tárgyév összesen</t>
  </si>
  <si>
    <t>61.</t>
  </si>
  <si>
    <t>D.</t>
  </si>
  <si>
    <t>SAJÁT TŐKE</t>
  </si>
  <si>
    <t>(62.+64. … 68.+71.)</t>
  </si>
  <si>
    <t>62.</t>
  </si>
  <si>
    <t>JEGYZETT TŐKE</t>
  </si>
  <si>
    <t>63.</t>
  </si>
  <si>
    <t>Ebből: visszavásárolt tulajdoni részesedés névértéken</t>
  </si>
  <si>
    <t>64.</t>
  </si>
  <si>
    <t>JEGYZETT, DE MÉG BE NEM FIZETETT TŐKE (-)</t>
  </si>
  <si>
    <t>65.</t>
  </si>
  <si>
    <t>TŐKETARTALÉK</t>
  </si>
  <si>
    <t>66.</t>
  </si>
  <si>
    <t>EREDMÉNYTARTALÉK</t>
  </si>
  <si>
    <t>67.</t>
  </si>
  <si>
    <t xml:space="preserve">V. </t>
  </si>
  <si>
    <t>LEKÖTÖTT TARTALÉK</t>
  </si>
  <si>
    <t>68.</t>
  </si>
  <si>
    <t>VI.</t>
  </si>
  <si>
    <t>ÉRTÉKELÉSI TARTALÉK</t>
  </si>
  <si>
    <t>69.</t>
  </si>
  <si>
    <t>Értékhelyesbítés értékelési tartaléka</t>
  </si>
  <si>
    <t>70.</t>
  </si>
  <si>
    <t>Valós értékelés értékelési tartaléka</t>
  </si>
  <si>
    <t>71.</t>
  </si>
  <si>
    <t>VII.</t>
  </si>
  <si>
    <t>ADÓZOTT EREDMÉNY</t>
  </si>
  <si>
    <t>72.</t>
  </si>
  <si>
    <t>E.</t>
  </si>
  <si>
    <t>CÉLTARTALÉKOK</t>
  </si>
  <si>
    <t>(73. ... 75.)</t>
  </si>
  <si>
    <t>73.</t>
  </si>
  <si>
    <t>Céltartalék a várható kötelezettségekre</t>
  </si>
  <si>
    <t>74.</t>
  </si>
  <si>
    <t>Céltartalék a jövőbeni költségekre</t>
  </si>
  <si>
    <t>75.</t>
  </si>
  <si>
    <t>Egyéb céltartalék</t>
  </si>
  <si>
    <t>76.</t>
  </si>
  <si>
    <t>F.</t>
  </si>
  <si>
    <t>KÖTELEZETTSÉGEK</t>
  </si>
  <si>
    <t>(77.+82.+92.)</t>
  </si>
  <si>
    <t>77.</t>
  </si>
  <si>
    <t>HÁTRASOROLT KÖTELEZETTSÉGEK</t>
  </si>
  <si>
    <t>(78. … 81.)</t>
  </si>
  <si>
    <t>78.</t>
  </si>
  <si>
    <t>Hátrasorolt kötelezettségek kapcsolt vállalkozással szemben</t>
  </si>
  <si>
    <t>79.</t>
  </si>
  <si>
    <t>Hátrasorolt kötelezettségek jelentős tulajdoni részesedésű vállalkozással</t>
  </si>
  <si>
    <t>80.</t>
  </si>
  <si>
    <t>Hátrasorolt kötelezettségek egyéb részesedési viszonyban lévő vállalkozással</t>
  </si>
  <si>
    <t>81.</t>
  </si>
  <si>
    <t>Hátrasorolt kötelezettségek egyéb gazdálkodóval szemben</t>
  </si>
  <si>
    <t>82.</t>
  </si>
  <si>
    <t>HOSSZÚ LEJÁRATÚ KÖTELEZETTSÉGEK</t>
  </si>
  <si>
    <t>(83. ... 91.)</t>
  </si>
  <si>
    <t>83.</t>
  </si>
  <si>
    <t>Hosszú lejáratra kapott kölcsönök</t>
  </si>
  <si>
    <t>84.</t>
  </si>
  <si>
    <t>Átváltoztatható és átváltozó kötvények</t>
  </si>
  <si>
    <t>85.</t>
  </si>
  <si>
    <t>Tartozások kötvénykibocsátásból</t>
  </si>
  <si>
    <t>86.</t>
  </si>
  <si>
    <t>Beruházási és fejlesztési hitelek</t>
  </si>
  <si>
    <t>87.</t>
  </si>
  <si>
    <t>Egyéb hosszú lejáratú hitelek</t>
  </si>
  <si>
    <t>88.</t>
  </si>
  <si>
    <t>Tartós kötelezettségek kapcsolt vállalkozással szemben</t>
  </si>
  <si>
    <t>89.</t>
  </si>
  <si>
    <t>Tartós kötelezettségek jelentős tulajdoni részesedésű vállalkozásokkal</t>
  </si>
  <si>
    <t>90.</t>
  </si>
  <si>
    <t>Tartós kötelezettségek egyéb részesedési viszonyban lévő vállalkozással</t>
  </si>
  <si>
    <t>91.</t>
  </si>
  <si>
    <t>Egyéb hosszú lejáratú kötelezettségek</t>
  </si>
  <si>
    <t>92.</t>
  </si>
  <si>
    <t>RÖVID LEJÁRATÚ KÖTELEZETTSÉGEK</t>
  </si>
  <si>
    <t>(93.+95. ... 104.)</t>
  </si>
  <si>
    <t>93.</t>
  </si>
  <si>
    <t>Rövid lejáratú kölcsönök</t>
  </si>
  <si>
    <t>94.</t>
  </si>
  <si>
    <t>Ebből: az átváltoztatható és átváltozó kötvények</t>
  </si>
  <si>
    <t>95.</t>
  </si>
  <si>
    <t>Rövid lejáratú hitelek</t>
  </si>
  <si>
    <t>96.</t>
  </si>
  <si>
    <t>Vevőktől kapott előlegek</t>
  </si>
  <si>
    <t>97.</t>
  </si>
  <si>
    <t>Kötelezettségek áruszállításból és szolgáltatásból (szállítók)</t>
  </si>
  <si>
    <t>98.</t>
  </si>
  <si>
    <t>Váltótartozások</t>
  </si>
  <si>
    <t>99.</t>
  </si>
  <si>
    <t>Rövid lejáratú kötelezettségek kapcsolt vállalkozással szemben</t>
  </si>
  <si>
    <t>100.</t>
  </si>
  <si>
    <t>Rövid lejáratú kötelezettségek jelentős tulajdoni részesedésű lévő vállalkozással</t>
  </si>
  <si>
    <t>101.</t>
  </si>
  <si>
    <t>Rövid lejáratú kötelezettségek egyéb részesedési viszonyban lévő vállalkozással</t>
  </si>
  <si>
    <t>102.</t>
  </si>
  <si>
    <t>Egyéb rövid lejáratú kötelezettségek</t>
  </si>
  <si>
    <t>103.</t>
  </si>
  <si>
    <t>Kötelezettségek értékelési különbözete</t>
  </si>
  <si>
    <t>104.</t>
  </si>
  <si>
    <t>Származékos ügyletek negatív értékelési különbözete</t>
  </si>
  <si>
    <t>105.</t>
  </si>
  <si>
    <t>PASSZÍV IDŐBELI ELHATÁROLÁSOK</t>
  </si>
  <si>
    <t>(99. … 101.)</t>
  </si>
  <si>
    <t>106.</t>
  </si>
  <si>
    <t>Bevételek passzív időbeli elhatárolása</t>
  </si>
  <si>
    <t>107.</t>
  </si>
  <si>
    <t>Költségek, ráfordítások passzív időbeli elhatárolása</t>
  </si>
  <si>
    <t>108.</t>
  </si>
  <si>
    <t>Halasztott bevételek</t>
  </si>
  <si>
    <t>H.</t>
  </si>
  <si>
    <t>KIEGYENLÍTŐ TÉTELEK</t>
  </si>
  <si>
    <t>109.</t>
  </si>
  <si>
    <t>FORRÁSOK (PASSZÍVÁK) ÖSSZESEN</t>
  </si>
  <si>
    <t>(57.+68.+72.+98.)</t>
  </si>
  <si>
    <t>"A" EREDMÉNYKIMUTATÁS</t>
  </si>
  <si>
    <t>(összköltség eljárással)</t>
  </si>
  <si>
    <t>Tétel-</t>
  </si>
  <si>
    <t>Belföldi értékesítés nettó árbevétele</t>
  </si>
  <si>
    <t>Exportértékesítés nettó árbevétele</t>
  </si>
  <si>
    <t>ÉRTÉKESÍTÉS NETTÓ ÁRBEVÉTELE</t>
  </si>
  <si>
    <t>(01.+02.)</t>
  </si>
  <si>
    <t>Saját termelésű készletek állományváltozása</t>
  </si>
  <si>
    <t>Saját előállítású eszközök aktivált értéke</t>
  </si>
  <si>
    <t>AKTIVÁLT SAJÁT TELJESÍTMÉNYEK ÉRTÉKE</t>
  </si>
  <si>
    <t>(±03.+04.)</t>
  </si>
  <si>
    <t>EGYÉB BEVÉTELEK</t>
  </si>
  <si>
    <t xml:space="preserve">     Ebből 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</si>
  <si>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</si>
  <si>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</si>
  <si>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</si>
  <si>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</si>
  <si>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</si>
  <si>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</t>
  </si>
  <si>
    <t>(05.+06.+07.+08.+09.)</t>
  </si>
  <si>
    <t>Bérköltség</t>
  </si>
  <si>
    <t>Bérjárulékok</t>
  </si>
  <si>
    <t>SZEMÉLYI JELLEGŰ RÁFORDÍTÁSOK</t>
  </si>
  <si>
    <t>(10.+11.+12.)</t>
  </si>
  <si>
    <t>ÉRTÉKCSÖKKENÉSI LEÍRÁS</t>
  </si>
  <si>
    <t>EGYÉB RÁFORDÍTÁSOK</t>
  </si>
  <si>
    <t>Ebből: értékvesztés</t>
  </si>
  <si>
    <t>ÜZEMI (ÜZLETI) TEVÉKENYSÉG EREDMÉNYE</t>
  </si>
  <si>
    <t>(I.±II.+III.-IV.-V.-VI.-VII.)</t>
  </si>
  <si>
    <t>Kapott (járó) osztalék és részesedés</t>
  </si>
  <si>
    <t>Ebből: kapcsolt vállalkozástól kapott</t>
  </si>
  <si>
    <t>Részesedésekből származó bevételek, árfolyamnyereségek</t>
  </si>
  <si>
    <t>Befektetett pénzügyi eszközökből származó bevételek, árfolyamnyereségek</t>
  </si>
  <si>
    <t>Egyéb kapott (járó) kamatok és kamatjellegű bevételek</t>
  </si>
  <si>
    <t>Pénzügyi műveletek egyéb bevételei</t>
  </si>
  <si>
    <t>Ebből: értékelési különbözet</t>
  </si>
  <si>
    <t>VIII.</t>
  </si>
  <si>
    <t>PÉNZÜGYI MŰVELETEK BEVÉTELEI</t>
  </si>
  <si>
    <t>(13.+14.+15.+16.+17.)</t>
  </si>
  <si>
    <t>Részesedésekből származó ráfordítások, árfolyamveszteségek</t>
  </si>
  <si>
    <t>Ebből: kapcsolt vállalkozásnak adott</t>
  </si>
  <si>
    <t>Befektetett pénzügyi eszközökből származó ráfordítások, árfolyamveszteségek</t>
  </si>
  <si>
    <t>Fizetendő (fizetett) kamatok és kamatjellegű ráfordítások</t>
  </si>
  <si>
    <t>Részesedések, értékpapítok, tartósan adott kölcsönök, bankbetétek értékvesztése</t>
  </si>
  <si>
    <t>Pénzügyi műveletek egyéb ráfordításai</t>
  </si>
  <si>
    <t>IX.</t>
  </si>
  <si>
    <t>PÉNZÜGYI MŰVELETEK RÁFORDÍTÁSAI</t>
  </si>
  <si>
    <t>(18.+19.±20.+21.)</t>
  </si>
  <si>
    <t>PÉNZÜGYI MŰVELETEK EREDMÉNYE</t>
  </si>
  <si>
    <t>(VIII.-IX.)</t>
  </si>
  <si>
    <t>ADÓZÁS ELŐTTI EREDMÉNY</t>
  </si>
  <si>
    <t>(±C±D)</t>
  </si>
  <si>
    <t>XII.</t>
  </si>
  <si>
    <t>ADÓFIZETÉSI KÖTELEZETTSÉG</t>
  </si>
  <si>
    <t>(±E-XII.)</t>
  </si>
  <si>
    <t>A víziközmű szolgáltatókra vonatkozó engedélyezési feltételek közgazdasági viszonyainak meg-</t>
  </si>
  <si>
    <t>határozásához (58/2013.(II.27.) Kormányrendelet 4. sz. melléklet) a számvitelről szóló 2000. évi</t>
  </si>
  <si>
    <t>C. törvény fogalmainak felhasználásával az alábbi gazdasági mutatókat és értékhatárokat kell fi-</t>
  </si>
  <si>
    <t>gyelembe venni a víziközmű-szolgáltatás végzéséhez előírt működési engedély kiadásához</t>
  </si>
  <si>
    <t>Tőkeerősségi mutató</t>
  </si>
  <si>
    <t>tőkeerősség</t>
  </si>
  <si>
    <t>saját tőke</t>
  </si>
  <si>
    <t>mérlegfőösszeg - VKÜKöt - PTÁMpasszív - VKFpénzeszköz - MAKHasználati díj</t>
  </si>
  <si>
    <t>&gt; 0,3</t>
  </si>
  <si>
    <t xml:space="preserve">VKÜKöt </t>
  </si>
  <si>
    <t xml:space="preserve">A Vksztv. 15. § (2) bekezdésében meghatározott viziközmű-üzemeltetési </t>
  </si>
  <si>
    <t xml:space="preserve">jögviszonnyal összefüggő kötelezettség, a mérleg forrásoldalán a hosszú lejáratú </t>
  </si>
  <si>
    <t>kötelezettségek között szerepeltetett összegben.</t>
  </si>
  <si>
    <t>PTÁMpasszív</t>
  </si>
  <si>
    <t>kapott pályázati támogatások passzív időbeli elhatárolásokban található.</t>
  </si>
  <si>
    <t>fel nem oldott része.</t>
  </si>
  <si>
    <t>VKFpénzeszköz</t>
  </si>
  <si>
    <t>közműfejlesztésre célra kapott pénzeszközök halasztott bevételként</t>
  </si>
  <si>
    <t>elszámolt passzív időbeli elhatárolásban található része.</t>
  </si>
  <si>
    <t>MAKHasználati díj</t>
  </si>
  <si>
    <t>a Vksztv. 18. § (2) bekezdése szerinti, az ellátásért felelőssel kötött</t>
  </si>
  <si>
    <t xml:space="preserve">megállapodás alapján kezelt használati díj miatt kimutatott kötelezettség vagy </t>
  </si>
  <si>
    <t xml:space="preserve">egyéb passzíva, a mérleg forrásoldalán szerepeltetett összegben. </t>
  </si>
  <si>
    <t>Eladósodottsági mutató</t>
  </si>
  <si>
    <t>eladósodottság</t>
  </si>
  <si>
    <r>
      <t>összes kötelezettség - VKÜKöt - MAKHasználati díj</t>
    </r>
    <r>
      <rPr>
        <vertAlign val="superscript"/>
        <sz val="8"/>
        <rFont val="Arial CE"/>
        <family val="0"/>
      </rPr>
      <t>2</t>
    </r>
  </si>
  <si>
    <r>
      <t>mérlegfőösszeg - VKÜKöt - PTÁMpasszív - VKFpénzeszköz - MAKHasználati díj</t>
    </r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              </t>
    </r>
  </si>
  <si>
    <t>&lt; 0,65</t>
  </si>
  <si>
    <r>
      <t>MAKHasználati díj</t>
    </r>
    <r>
      <rPr>
        <vertAlign val="superscript"/>
        <sz val="10"/>
        <rFont val="Arial CE"/>
        <family val="0"/>
      </rPr>
      <t>1</t>
    </r>
  </si>
  <si>
    <r>
      <t>MAKHasználati díj</t>
    </r>
    <r>
      <rPr>
        <vertAlign val="superscript"/>
        <sz val="10"/>
        <rFont val="Arial CE"/>
        <family val="0"/>
      </rPr>
      <t>2</t>
    </r>
  </si>
  <si>
    <t xml:space="preserve">megállapodás alapján kezelt használati díj miatt kimutatott kötelezettség, </t>
  </si>
  <si>
    <t xml:space="preserve">a mérleg forrásoldalán szerepeltetett összegben. </t>
  </si>
  <si>
    <t>likviditás</t>
  </si>
  <si>
    <t>pénzeszközök és likvid értékpapírok + követelések</t>
  </si>
  <si>
    <t>rövid lejáratú kötelezettségek</t>
  </si>
  <si>
    <t>&gt; 1,0</t>
  </si>
  <si>
    <t xml:space="preserve">Építési, közműfejlesztési hozzájárulás és egyéb fejlesztési célú támogatás  </t>
  </si>
  <si>
    <t>Bértámogatás, apanap, közfoglalkoztatási támogatás</t>
  </si>
  <si>
    <t xml:space="preserve">Nyírlugos Város Önkormányzata által működési költségek fedezetére nyújtott támogatás </t>
  </si>
  <si>
    <t>Ginop-6.1.5-17-2018-000097 támogatás</t>
  </si>
  <si>
    <t>KEHOP 2.1.7. Szemléletformáló támogatás előleg</t>
  </si>
  <si>
    <t>Lakossági víz-és csatornaszolgáltatás támogatása</t>
  </si>
  <si>
    <t>2021.</t>
  </si>
  <si>
    <t xml:space="preserve">Energiellátók jövedelmadója </t>
  </si>
  <si>
    <t>2021. évi tény mutatószámok (adatok E Ft-ban)</t>
  </si>
  <si>
    <t>33 172 193  -  23 047 570- 81 216 - 566 590</t>
  </si>
  <si>
    <t>25 426 668  - 23 047 570 - 76 543</t>
  </si>
  <si>
    <t>33 172 193-23 047 570-81 216-566 590</t>
  </si>
  <si>
    <t>67 033 + 5 561 596</t>
  </si>
  <si>
    <t>20. számú tábla</t>
  </si>
  <si>
    <t>21. számú tábla</t>
  </si>
  <si>
    <t>2021</t>
  </si>
  <si>
    <t>dv_tm1:a_mutato</t>
  </si>
  <si>
    <t>12k</t>
  </si>
  <si>
    <t>dv_tm1:a_eredmeny</t>
  </si>
  <si>
    <t>ertek</t>
  </si>
  <si>
    <t>dv_tm1:a_kintlevoseg</t>
  </si>
  <si>
    <t>12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</si>
</sst>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0.00_ ;[Red]\-0.00\ 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%"/>
    <numFmt numFmtId="180" formatCode="&quot;H-&quot;0000"/>
    <numFmt numFmtId="181" formatCode="#,"/>
    <numFmt numFmtId="182" formatCode="yyyy\.mm\.dd"/>
    <numFmt numFmtId="183" formatCode="#,##0.0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€-2]\ #\ ##,000_);[Red]\([$€-2]\ #\ ##,000\)"/>
    <numFmt numFmtId="188" formatCode="0.00&quot; fő&quot;"/>
    <numFmt numFmtId="189" formatCode="#,##0.0_ ;\-#,##0.0\ "/>
    <numFmt numFmtId="190" formatCode="_-* #,##0.0000\ _F_t_-;\-* #,##0.0000\ _F_t_-;_-* &quot;-&quot;??\ _F_t_-;_-@_-"/>
  </numFmts>
  <fonts count="73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10"/>
      <name val="Georg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 CE"/>
      <family val="0"/>
    </font>
    <font>
      <b/>
      <sz val="11"/>
      <name val="Times New Roman"/>
      <family val="1"/>
    </font>
    <font>
      <i/>
      <sz val="10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4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 horizontal="center" textRotation="90" wrapText="1"/>
    </xf>
    <xf numFmtId="3" fontId="1" fillId="0" borderId="17" xfId="0" applyNumberFormat="1" applyFont="1" applyFill="1" applyBorder="1" applyAlignment="1">
      <alignment horizontal="center" textRotation="90" wrapText="1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5" xfId="0" applyNumberFormat="1" applyFont="1" applyFill="1" applyBorder="1" applyAlignment="1">
      <alignment horizontal="center" textRotation="90" wrapText="1"/>
    </xf>
    <xf numFmtId="3" fontId="1" fillId="0" borderId="17" xfId="0" applyNumberFormat="1" applyFont="1" applyBorder="1" applyAlignment="1">
      <alignment wrapText="1"/>
    </xf>
    <xf numFmtId="3" fontId="1" fillId="0" borderId="23" xfId="0" applyNumberFormat="1" applyFont="1" applyFill="1" applyBorder="1" applyAlignment="1">
      <alignment horizontal="center" textRotation="90" wrapText="1"/>
    </xf>
    <xf numFmtId="3" fontId="1" fillId="0" borderId="0" xfId="0" applyNumberFormat="1" applyFont="1" applyAlignment="1">
      <alignment wrapText="1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 applyProtection="1">
      <alignment horizontal="left" wrapText="1" indent="4"/>
      <protection/>
    </xf>
    <xf numFmtId="0" fontId="2" fillId="0" borderId="25" xfId="0" applyFont="1" applyFill="1" applyBorder="1" applyAlignment="1" applyProtection="1">
      <alignment horizontal="left" wrapText="1" indent="6"/>
      <protection/>
    </xf>
    <xf numFmtId="0" fontId="2" fillId="0" borderId="25" xfId="0" applyFont="1" applyFill="1" applyBorder="1" applyAlignment="1" applyProtection="1">
      <alignment horizontal="left" wrapText="1" indent="8"/>
      <protection/>
    </xf>
    <xf numFmtId="0" fontId="2" fillId="0" borderId="25" xfId="0" applyFont="1" applyFill="1" applyBorder="1" applyAlignment="1" applyProtection="1">
      <alignment horizontal="left" wrapText="1" indent="10"/>
      <protection/>
    </xf>
    <xf numFmtId="0" fontId="2" fillId="0" borderId="25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0" fontId="4" fillId="0" borderId="0" xfId="40" applyNumberFormat="1" applyFont="1" applyFill="1" applyBorder="1" applyAlignment="1" applyProtection="1">
      <alignment horizontal="right"/>
      <protection/>
    </xf>
    <xf numFmtId="3" fontId="4" fillId="0" borderId="27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left" indent="2"/>
      <protection/>
    </xf>
    <xf numFmtId="0" fontId="3" fillId="0" borderId="25" xfId="0" applyFont="1" applyFill="1" applyBorder="1" applyAlignment="1" applyProtection="1">
      <alignment horizontal="left" indent="5"/>
      <protection/>
    </xf>
    <xf numFmtId="0" fontId="2" fillId="0" borderId="25" xfId="0" applyFont="1" applyFill="1" applyBorder="1" applyAlignment="1" applyProtection="1">
      <alignment horizontal="left" wrapText="1" indent="7"/>
      <protection/>
    </xf>
    <xf numFmtId="0" fontId="2" fillId="0" borderId="25" xfId="0" applyFont="1" applyFill="1" applyBorder="1" applyAlignment="1" applyProtection="1">
      <alignment horizontal="left" indent="9"/>
      <protection/>
    </xf>
    <xf numFmtId="0" fontId="2" fillId="0" borderId="25" xfId="0" applyFont="1" applyFill="1" applyBorder="1" applyAlignment="1" applyProtection="1">
      <alignment horizontal="left" indent="2"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wrapText="1"/>
      <protection/>
    </xf>
    <xf numFmtId="0" fontId="2" fillId="0" borderId="25" xfId="0" applyFont="1" applyFill="1" applyBorder="1" applyAlignment="1" applyProtection="1">
      <alignment horizontal="left" wrapText="1" indent="2"/>
      <protection/>
    </xf>
    <xf numFmtId="0" fontId="4" fillId="0" borderId="25" xfId="0" applyFont="1" applyFill="1" applyBorder="1" applyAlignment="1" applyProtection="1">
      <alignment wrapText="1"/>
      <protection/>
    </xf>
    <xf numFmtId="0" fontId="2" fillId="0" borderId="29" xfId="0" applyFont="1" applyFill="1" applyBorder="1" applyAlignment="1" applyProtection="1">
      <alignment horizontal="left" wrapText="1" indent="2"/>
      <protection/>
    </xf>
    <xf numFmtId="10" fontId="2" fillId="0" borderId="11" xfId="40" applyNumberFormat="1" applyFont="1" applyFill="1" applyBorder="1" applyAlignment="1" applyProtection="1">
      <alignment horizontal="right"/>
      <protection/>
    </xf>
    <xf numFmtId="10" fontId="2" fillId="0" borderId="26" xfId="40" applyNumberFormat="1" applyFont="1" applyFill="1" applyBorder="1" applyAlignment="1" applyProtection="1">
      <alignment horizontal="right"/>
      <protection/>
    </xf>
    <xf numFmtId="10" fontId="2" fillId="0" borderId="10" xfId="40" applyNumberFormat="1" applyFont="1" applyFill="1" applyBorder="1" applyAlignment="1" applyProtection="1">
      <alignment horizontal="right"/>
      <protection/>
    </xf>
    <xf numFmtId="10" fontId="2" fillId="0" borderId="30" xfId="40" applyNumberFormat="1" applyFont="1" applyFill="1" applyBorder="1" applyAlignment="1" applyProtection="1">
      <alignment horizontal="right"/>
      <protection/>
    </xf>
    <xf numFmtId="10" fontId="2" fillId="0" borderId="31" xfId="40" applyNumberFormat="1" applyFont="1" applyFill="1" applyBorder="1" applyAlignment="1" applyProtection="1">
      <alignment horizontal="right"/>
      <protection/>
    </xf>
    <xf numFmtId="10" fontId="2" fillId="0" borderId="32" xfId="40" applyNumberFormat="1" applyFont="1" applyFill="1" applyBorder="1" applyAlignment="1" applyProtection="1">
      <alignment horizontal="right"/>
      <protection/>
    </xf>
    <xf numFmtId="10" fontId="2" fillId="0" borderId="13" xfId="40" applyNumberFormat="1" applyFont="1" applyFill="1" applyBorder="1" applyAlignment="1" applyProtection="1">
      <alignment horizontal="right"/>
      <protection/>
    </xf>
    <xf numFmtId="10" fontId="2" fillId="0" borderId="14" xfId="40" applyNumberFormat="1" applyFont="1" applyFill="1" applyBorder="1" applyAlignment="1" applyProtection="1">
      <alignment horizontal="right"/>
      <protection/>
    </xf>
    <xf numFmtId="10" fontId="2" fillId="0" borderId="33" xfId="40" applyNumberFormat="1" applyFont="1" applyFill="1" applyBorder="1" applyAlignment="1" applyProtection="1">
      <alignment horizontal="right"/>
      <protection/>
    </xf>
    <xf numFmtId="10" fontId="2" fillId="0" borderId="34" xfId="4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left"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3" fontId="4" fillId="0" borderId="45" xfId="0" applyNumberFormat="1" applyFont="1" applyFill="1" applyBorder="1" applyAlignment="1" applyProtection="1">
      <alignment horizontal="right"/>
      <protection/>
    </xf>
    <xf numFmtId="3" fontId="4" fillId="0" borderId="19" xfId="0" applyNumberFormat="1" applyFont="1" applyFill="1" applyBorder="1" applyAlignment="1" applyProtection="1">
      <alignment horizontal="right"/>
      <protection/>
    </xf>
    <xf numFmtId="10" fontId="2" fillId="0" borderId="18" xfId="40" applyNumberFormat="1" applyFont="1" applyFill="1" applyBorder="1" applyAlignment="1" applyProtection="1">
      <alignment horizontal="right"/>
      <protection/>
    </xf>
    <xf numFmtId="10" fontId="2" fillId="0" borderId="45" xfId="40" applyNumberFormat="1" applyFont="1" applyFill="1" applyBorder="1" applyAlignment="1" applyProtection="1">
      <alignment horizontal="right"/>
      <protection/>
    </xf>
    <xf numFmtId="10" fontId="2" fillId="0" borderId="19" xfId="4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26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26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left" wrapText="1" indent="2"/>
      <protection/>
    </xf>
    <xf numFmtId="0" fontId="0" fillId="0" borderId="0" xfId="0" applyFill="1" applyAlignment="1">
      <alignment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2" fillId="0" borderId="47" xfId="0" applyNumberFormat="1" applyFont="1" applyFill="1" applyBorder="1" applyAlignment="1" applyProtection="1">
      <alignment/>
      <protection/>
    </xf>
    <xf numFmtId="3" fontId="2" fillId="0" borderId="30" xfId="0" applyNumberFormat="1" applyFont="1" applyFill="1" applyBorder="1" applyAlignment="1" applyProtection="1">
      <alignment/>
      <protection/>
    </xf>
    <xf numFmtId="3" fontId="2" fillId="0" borderId="32" xfId="0" applyNumberFormat="1" applyFont="1" applyFill="1" applyBorder="1" applyAlignment="1" applyProtection="1">
      <alignment/>
      <protection/>
    </xf>
    <xf numFmtId="3" fontId="2" fillId="0" borderId="48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/>
    </xf>
    <xf numFmtId="3" fontId="2" fillId="0" borderId="33" xfId="0" applyNumberFormat="1" applyFont="1" applyFill="1" applyBorder="1" applyAlignment="1" applyProtection="1">
      <alignment/>
      <protection/>
    </xf>
    <xf numFmtId="3" fontId="2" fillId="0" borderId="34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49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 quotePrefix="1">
      <alignment/>
      <protection/>
    </xf>
    <xf numFmtId="9" fontId="2" fillId="0" borderId="10" xfId="0" applyNumberFormat="1" applyFont="1" applyFill="1" applyBorder="1" applyAlignment="1" applyProtection="1">
      <alignment horizontal="right"/>
      <protection/>
    </xf>
    <xf numFmtId="3" fontId="2" fillId="0" borderId="30" xfId="0" applyNumberFormat="1" applyFont="1" applyFill="1" applyBorder="1" applyAlignment="1" applyProtection="1" quotePrefix="1">
      <alignment/>
      <protection/>
    </xf>
    <xf numFmtId="9" fontId="2" fillId="0" borderId="32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/>
    </xf>
    <xf numFmtId="3" fontId="8" fillId="0" borderId="29" xfId="0" applyNumberFormat="1" applyFont="1" applyBorder="1" applyAlignment="1">
      <alignment horizontal="left" vertical="center"/>
    </xf>
    <xf numFmtId="3" fontId="2" fillId="33" borderId="18" xfId="0" applyNumberFormat="1" applyFont="1" applyFill="1" applyBorder="1" applyAlignment="1" applyProtection="1" quotePrefix="1">
      <alignment/>
      <protection/>
    </xf>
    <xf numFmtId="9" fontId="4" fillId="33" borderId="19" xfId="0" applyNumberFormat="1" applyFont="1" applyFill="1" applyBorder="1" applyAlignment="1" applyProtection="1">
      <alignment horizontal="right"/>
      <protection/>
    </xf>
    <xf numFmtId="0" fontId="2" fillId="0" borderId="50" xfId="0" applyFont="1" applyFill="1" applyBorder="1" applyAlignment="1" applyProtection="1">
      <alignment horizontal="left" indent="2"/>
      <protection/>
    </xf>
    <xf numFmtId="3" fontId="2" fillId="33" borderId="20" xfId="0" applyNumberFormat="1" applyFont="1" applyFill="1" applyBorder="1" applyAlignment="1" applyProtection="1" quotePrefix="1">
      <alignment/>
      <protection/>
    </xf>
    <xf numFmtId="9" fontId="2" fillId="33" borderId="21" xfId="0" applyNumberFormat="1" applyFont="1" applyFill="1" applyBorder="1" applyAlignment="1" applyProtection="1">
      <alignment horizontal="right"/>
      <protection/>
    </xf>
    <xf numFmtId="3" fontId="2" fillId="33" borderId="36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left" wrapText="1" indent="4"/>
      <protection/>
    </xf>
    <xf numFmtId="0" fontId="2" fillId="0" borderId="51" xfId="0" applyFont="1" applyFill="1" applyBorder="1" applyAlignment="1" applyProtection="1">
      <alignment horizontal="left" indent="2"/>
      <protection/>
    </xf>
    <xf numFmtId="3" fontId="2" fillId="0" borderId="52" xfId="0" applyNumberFormat="1" applyFont="1" applyFill="1" applyBorder="1" applyAlignment="1" applyProtection="1" quotePrefix="1">
      <alignment/>
      <protection/>
    </xf>
    <xf numFmtId="9" fontId="2" fillId="0" borderId="53" xfId="0" applyNumberFormat="1" applyFont="1" applyFill="1" applyBorder="1" applyAlignment="1" applyProtection="1">
      <alignment horizontal="right"/>
      <protection/>
    </xf>
    <xf numFmtId="0" fontId="2" fillId="0" borderId="54" xfId="0" applyFont="1" applyFill="1" applyBorder="1" applyAlignment="1" applyProtection="1">
      <alignment horizontal="left" wrapText="1" indent="4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47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3" fontId="4" fillId="0" borderId="17" xfId="0" applyNumberFormat="1" applyFont="1" applyFill="1" applyBorder="1" applyAlignment="1" applyProtection="1">
      <alignment/>
      <protection/>
    </xf>
    <xf numFmtId="3" fontId="2" fillId="0" borderId="5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center" textRotation="90" wrapText="1"/>
      <protection/>
    </xf>
    <xf numFmtId="3" fontId="4" fillId="0" borderId="17" xfId="0" applyNumberFormat="1" applyFont="1" applyFill="1" applyBorder="1" applyAlignment="1" applyProtection="1">
      <alignment horizontal="center" textRotation="90" wrapText="1"/>
      <protection/>
    </xf>
    <xf numFmtId="3" fontId="4" fillId="0" borderId="23" xfId="0" applyNumberFormat="1" applyFont="1" applyFill="1" applyBorder="1" applyAlignment="1" applyProtection="1">
      <alignment horizontal="center" textRotation="90" wrapText="1"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center" textRotation="90" wrapText="1"/>
      <protection/>
    </xf>
    <xf numFmtId="3" fontId="1" fillId="0" borderId="17" xfId="0" applyNumberFormat="1" applyFont="1" applyBorder="1" applyAlignment="1" applyProtection="1">
      <alignment wrapText="1"/>
      <protection/>
    </xf>
    <xf numFmtId="3" fontId="1" fillId="0" borderId="20" xfId="0" applyNumberFormat="1" applyFont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1" fillId="0" borderId="23" xfId="0" applyNumberFormat="1" applyFont="1" applyFill="1" applyBorder="1" applyAlignment="1" applyProtection="1">
      <alignment horizontal="center" textRotation="90" wrapText="1"/>
      <protection/>
    </xf>
    <xf numFmtId="3" fontId="1" fillId="0" borderId="16" xfId="0" applyNumberFormat="1" applyFont="1" applyFill="1" applyBorder="1" applyAlignment="1" applyProtection="1">
      <alignment horizontal="center" textRotation="90" wrapText="1"/>
      <protection/>
    </xf>
    <xf numFmtId="3" fontId="1" fillId="0" borderId="0" xfId="0" applyNumberFormat="1" applyFont="1" applyAlignment="1" applyProtection="1">
      <alignment wrapText="1"/>
      <protection/>
    </xf>
    <xf numFmtId="3" fontId="1" fillId="0" borderId="22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23" xfId="0" applyNumberFormat="1" applyFont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3" fontId="2" fillId="33" borderId="5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0" borderId="42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Fill="1" applyBorder="1" applyAlignment="1" applyProtection="1">
      <alignment horizontal="center"/>
      <protection/>
    </xf>
    <xf numFmtId="3" fontId="4" fillId="0" borderId="32" xfId="0" applyNumberFormat="1" applyFont="1" applyFill="1" applyBorder="1" applyAlignment="1" applyProtection="1">
      <alignment horizontal="center"/>
      <protection/>
    </xf>
    <xf numFmtId="3" fontId="4" fillId="0" borderId="48" xfId="0" applyNumberFormat="1" applyFont="1" applyFill="1" applyBorder="1" applyAlignment="1" applyProtection="1">
      <alignment horizontal="center"/>
      <protection/>
    </xf>
    <xf numFmtId="3" fontId="4" fillId="0" borderId="43" xfId="0" applyNumberFormat="1" applyFont="1" applyFill="1" applyBorder="1" applyAlignment="1" applyProtection="1">
      <alignment horizontal="center"/>
      <protection/>
    </xf>
    <xf numFmtId="3" fontId="4" fillId="0" borderId="53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2" fillId="0" borderId="57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1" fillId="0" borderId="30" xfId="0" applyNumberFormat="1" applyFont="1" applyBorder="1" applyAlignment="1" applyProtection="1">
      <alignment/>
      <protection/>
    </xf>
    <xf numFmtId="3" fontId="1" fillId="0" borderId="48" xfId="0" applyNumberFormat="1" applyFont="1" applyBorder="1" applyAlignment="1" applyProtection="1">
      <alignment/>
      <protection/>
    </xf>
    <xf numFmtId="3" fontId="8" fillId="0" borderId="35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textRotation="90" wrapText="1"/>
    </xf>
    <xf numFmtId="0" fontId="4" fillId="0" borderId="50" xfId="0" applyFont="1" applyFill="1" applyBorder="1" applyAlignment="1" applyProtection="1">
      <alignment horizontal="left" indent="2"/>
      <protection/>
    </xf>
    <xf numFmtId="3" fontId="4" fillId="0" borderId="60" xfId="0" applyNumberFormat="1" applyFont="1" applyFill="1" applyBorder="1" applyAlignment="1" applyProtection="1">
      <alignment horizontal="right"/>
      <protection/>
    </xf>
    <xf numFmtId="3" fontId="4" fillId="0" borderId="26" xfId="0" applyNumberFormat="1" applyFont="1" applyFill="1" applyBorder="1" applyAlignment="1" applyProtection="1">
      <alignment horizontal="right"/>
      <protection/>
    </xf>
    <xf numFmtId="3" fontId="4" fillId="0" borderId="56" xfId="0" applyNumberFormat="1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left" indent="2"/>
      <protection/>
    </xf>
    <xf numFmtId="3" fontId="4" fillId="0" borderId="42" xfId="0" applyNumberFormat="1" applyFont="1" applyFill="1" applyBorder="1" applyAlignment="1" applyProtection="1">
      <alignment horizontal="right"/>
      <protection/>
    </xf>
    <xf numFmtId="3" fontId="4" fillId="0" borderId="31" xfId="0" applyNumberFormat="1" applyFont="1" applyFill="1" applyBorder="1" applyAlignment="1" applyProtection="1">
      <alignment horizontal="right"/>
      <protection/>
    </xf>
    <xf numFmtId="3" fontId="4" fillId="0" borderId="61" xfId="0" applyNumberFormat="1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left" wrapText="1"/>
      <protection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10" fontId="2" fillId="0" borderId="52" xfId="40" applyNumberFormat="1" applyFont="1" applyFill="1" applyBorder="1" applyAlignment="1" applyProtection="1">
      <alignment horizontal="right"/>
      <protection/>
    </xf>
    <xf numFmtId="10" fontId="2" fillId="0" borderId="43" xfId="40" applyNumberFormat="1" applyFont="1" applyFill="1" applyBorder="1" applyAlignment="1" applyProtection="1">
      <alignment horizontal="right"/>
      <protection/>
    </xf>
    <xf numFmtId="10" fontId="2" fillId="0" borderId="53" xfId="4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3" fontId="1" fillId="0" borderId="62" xfId="0" applyNumberFormat="1" applyFont="1" applyBorder="1" applyAlignment="1" applyProtection="1">
      <alignment horizontal="center"/>
      <protection/>
    </xf>
    <xf numFmtId="3" fontId="1" fillId="0" borderId="60" xfId="0" applyNumberFormat="1" applyFont="1" applyBorder="1" applyAlignment="1" applyProtection="1">
      <alignment/>
      <protection/>
    </xf>
    <xf numFmtId="3" fontId="1" fillId="0" borderId="53" xfId="0" applyNumberFormat="1" applyFont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1" fillId="0" borderId="20" xfId="0" applyNumberFormat="1" applyFont="1" applyBorder="1" applyAlignment="1" applyProtection="1">
      <alignment/>
      <protection/>
    </xf>
    <xf numFmtId="3" fontId="1" fillId="0" borderId="55" xfId="0" applyNumberFormat="1" applyFont="1" applyBorder="1" applyAlignment="1" applyProtection="1">
      <alignment/>
      <protection/>
    </xf>
    <xf numFmtId="3" fontId="1" fillId="0" borderId="18" xfId="0" applyNumberFormat="1" applyFont="1" applyBorder="1" applyAlignment="1" applyProtection="1">
      <alignment/>
      <protection/>
    </xf>
    <xf numFmtId="3" fontId="1" fillId="0" borderId="45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63" xfId="0" applyNumberFormat="1" applyFont="1" applyBorder="1" applyAlignment="1" applyProtection="1">
      <alignment/>
      <protection/>
    </xf>
    <xf numFmtId="3" fontId="1" fillId="0" borderId="43" xfId="0" applyNumberFormat="1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left" indent="4"/>
      <protection/>
    </xf>
    <xf numFmtId="0" fontId="2" fillId="0" borderId="25" xfId="0" applyFont="1" applyBorder="1" applyAlignment="1" applyProtection="1">
      <alignment horizontal="left" indent="6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 quotePrefix="1">
      <alignment/>
      <protection/>
    </xf>
    <xf numFmtId="10" fontId="10" fillId="0" borderId="0" xfId="4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 horizontal="left" wrapText="1"/>
      <protection/>
    </xf>
    <xf numFmtId="0" fontId="10" fillId="0" borderId="28" xfId="0" applyFont="1" applyFill="1" applyBorder="1" applyAlignment="1" applyProtection="1">
      <alignment wrapText="1"/>
      <protection/>
    </xf>
    <xf numFmtId="0" fontId="10" fillId="0" borderId="25" xfId="0" applyFont="1" applyFill="1" applyBorder="1" applyAlignment="1" applyProtection="1">
      <alignment wrapText="1"/>
      <protection/>
    </xf>
    <xf numFmtId="0" fontId="12" fillId="0" borderId="29" xfId="0" applyFont="1" applyFill="1" applyBorder="1" applyAlignment="1" applyProtection="1">
      <alignment horizontal="left" indent="1"/>
      <protection/>
    </xf>
    <xf numFmtId="3" fontId="12" fillId="0" borderId="64" xfId="0" applyNumberFormat="1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 quotePrefix="1">
      <alignment/>
      <protection/>
    </xf>
    <xf numFmtId="9" fontId="12" fillId="0" borderId="32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indent="1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 quotePrefix="1">
      <alignment/>
      <protection/>
    </xf>
    <xf numFmtId="9" fontId="12" fillId="0" borderId="0" xfId="0" applyNumberFormat="1" applyFont="1" applyFill="1" applyBorder="1" applyAlignment="1" applyProtection="1">
      <alignment horizontal="right"/>
      <protection/>
    </xf>
    <xf numFmtId="3" fontId="1" fillId="0" borderId="59" xfId="0" applyNumberFormat="1" applyFont="1" applyFill="1" applyBorder="1" applyAlignment="1" applyProtection="1">
      <alignment horizontal="center" textRotation="90" wrapText="1"/>
      <protection/>
    </xf>
    <xf numFmtId="3" fontId="1" fillId="0" borderId="17" xfId="0" applyNumberFormat="1" applyFont="1" applyFill="1" applyBorder="1" applyAlignment="1" applyProtection="1">
      <alignment horizontal="center" textRotation="90" wrapText="1"/>
      <protection/>
    </xf>
    <xf numFmtId="3" fontId="1" fillId="0" borderId="13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/>
      <protection/>
    </xf>
    <xf numFmtId="0" fontId="4" fillId="0" borderId="51" xfId="0" applyFont="1" applyFill="1" applyBorder="1" applyAlignment="1" applyProtection="1">
      <alignment horizontal="left" wrapText="1" indent="2"/>
      <protection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26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26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2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0" fillId="0" borderId="60" xfId="0" applyNumberFormat="1" applyFont="1" applyBorder="1" applyAlignment="1" applyProtection="1">
      <alignment horizontal="left" indent="2"/>
      <protection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42" xfId="0" applyNumberFormat="1" applyFont="1" applyBorder="1" applyAlignment="1" applyProtection="1">
      <alignment horizontal="left" indent="2"/>
      <protection/>
    </xf>
    <xf numFmtId="3" fontId="0" fillId="0" borderId="52" xfId="0" applyNumberFormat="1" applyFont="1" applyBorder="1" applyAlignment="1" applyProtection="1">
      <alignment/>
      <protection locked="0"/>
    </xf>
    <xf numFmtId="3" fontId="0" fillId="0" borderId="43" xfId="0" applyNumberFormat="1" applyFont="1" applyBorder="1" applyAlignment="1" applyProtection="1">
      <alignment/>
      <protection locked="0"/>
    </xf>
    <xf numFmtId="3" fontId="0" fillId="0" borderId="53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30" xfId="0" applyNumberFormat="1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left" indent="2"/>
      <protection/>
    </xf>
    <xf numFmtId="3" fontId="4" fillId="0" borderId="37" xfId="0" applyNumberFormat="1" applyFont="1" applyFill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4" xfId="0" applyFont="1" applyFill="1" applyBorder="1" applyAlignment="1" applyProtection="1">
      <alignment horizontal="left" indent="2"/>
      <protection/>
    </xf>
    <xf numFmtId="0" fontId="4" fillId="0" borderId="27" xfId="0" applyFont="1" applyFill="1" applyBorder="1" applyAlignment="1" applyProtection="1">
      <alignment horizontal="left" indent="1"/>
      <protection/>
    </xf>
    <xf numFmtId="0" fontId="4" fillId="0" borderId="50" xfId="0" applyFont="1" applyFill="1" applyBorder="1" applyAlignment="1" applyProtection="1">
      <alignment horizontal="left" wrapText="1"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wrapText="1"/>
      <protection/>
    </xf>
    <xf numFmtId="3" fontId="4" fillId="0" borderId="47" xfId="0" applyNumberFormat="1" applyFont="1" applyFill="1" applyBorder="1" applyAlignment="1" applyProtection="1">
      <alignment/>
      <protection/>
    </xf>
    <xf numFmtId="9" fontId="2" fillId="0" borderId="10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 indent="4"/>
      <protection/>
    </xf>
    <xf numFmtId="3" fontId="2" fillId="0" borderId="65" xfId="0" applyNumberFormat="1" applyFont="1" applyFill="1" applyBorder="1" applyAlignment="1" applyProtection="1" quotePrefix="1">
      <alignment/>
      <protection/>
    </xf>
    <xf numFmtId="3" fontId="2" fillId="0" borderId="11" xfId="0" applyNumberFormat="1" applyFont="1" applyFill="1" applyBorder="1" applyAlignment="1" applyProtection="1" quotePrefix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 quotePrefix="1">
      <alignment/>
      <protection/>
    </xf>
    <xf numFmtId="10" fontId="2" fillId="0" borderId="0" xfId="4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left" wrapText="1" indent="5"/>
      <protection/>
    </xf>
    <xf numFmtId="3" fontId="4" fillId="0" borderId="18" xfId="0" applyNumberFormat="1" applyFont="1" applyFill="1" applyBorder="1" applyAlignment="1" applyProtection="1" quotePrefix="1">
      <alignment/>
      <protection/>
    </xf>
    <xf numFmtId="9" fontId="4" fillId="0" borderId="19" xfId="0" applyNumberFormat="1" applyFont="1" applyFill="1" applyBorder="1" applyAlignment="1" applyProtection="1">
      <alignment horizontal="right"/>
      <protection/>
    </xf>
    <xf numFmtId="3" fontId="4" fillId="0" borderId="15" xfId="0" applyNumberFormat="1" applyFont="1" applyFill="1" applyBorder="1" applyAlignment="1" applyProtection="1" quotePrefix="1">
      <alignment/>
      <protection/>
    </xf>
    <xf numFmtId="9" fontId="4" fillId="0" borderId="66" xfId="0" applyNumberFormat="1" applyFont="1" applyFill="1" applyBorder="1" applyAlignment="1" applyProtection="1">
      <alignment horizontal="right"/>
      <protection/>
    </xf>
    <xf numFmtId="3" fontId="2" fillId="0" borderId="67" xfId="0" applyNumberFormat="1" applyFont="1" applyFill="1" applyBorder="1" applyAlignment="1" applyProtection="1">
      <alignment/>
      <protection/>
    </xf>
    <xf numFmtId="3" fontId="2" fillId="0" borderId="47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3" fontId="0" fillId="0" borderId="68" xfId="0" applyNumberFormat="1" applyFont="1" applyBorder="1" applyAlignment="1" applyProtection="1">
      <alignment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69" xfId="0" applyNumberFormat="1" applyFont="1" applyBorder="1" applyAlignment="1" applyProtection="1">
      <alignment/>
      <protection locked="0"/>
    </xf>
    <xf numFmtId="3" fontId="0" fillId="0" borderId="46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70" xfId="0" applyNumberFormat="1" applyFont="1" applyBorder="1" applyAlignment="1" applyProtection="1">
      <alignment/>
      <protection locked="0"/>
    </xf>
    <xf numFmtId="3" fontId="2" fillId="0" borderId="49" xfId="0" applyNumberFormat="1" applyFont="1" applyFill="1" applyBorder="1" applyAlignment="1" applyProtection="1">
      <alignment/>
      <protection locked="0"/>
    </xf>
    <xf numFmtId="3" fontId="2" fillId="0" borderId="71" xfId="0" applyNumberFormat="1" applyFont="1" applyFill="1" applyBorder="1" applyAlignment="1" applyProtection="1">
      <alignment/>
      <protection locked="0"/>
    </xf>
    <xf numFmtId="3" fontId="2" fillId="0" borderId="64" xfId="0" applyNumberFormat="1" applyFont="1" applyFill="1" applyBorder="1" applyAlignment="1" applyProtection="1">
      <alignment/>
      <protection locked="0"/>
    </xf>
    <xf numFmtId="3" fontId="2" fillId="0" borderId="61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Border="1" applyAlignment="1" applyProtection="1">
      <alignment/>
      <protection locked="0"/>
    </xf>
    <xf numFmtId="3" fontId="1" fillId="0" borderId="67" xfId="0" applyNumberFormat="1" applyFont="1" applyBorder="1" applyAlignment="1" applyProtection="1">
      <alignment/>
      <protection locked="0"/>
    </xf>
    <xf numFmtId="3" fontId="0" fillId="0" borderId="25" xfId="0" applyNumberFormat="1" applyFont="1" applyBorder="1" applyAlignment="1" applyProtection="1">
      <alignment/>
      <protection locked="0"/>
    </xf>
    <xf numFmtId="3" fontId="0" fillId="0" borderId="65" xfId="0" applyNumberFormat="1" applyFont="1" applyBorder="1" applyAlignment="1" applyProtection="1">
      <alignment/>
      <protection locked="0"/>
    </xf>
    <xf numFmtId="3" fontId="0" fillId="0" borderId="67" xfId="0" applyNumberFormat="1" applyFont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indent="9"/>
      <protection/>
    </xf>
    <xf numFmtId="3" fontId="3" fillId="0" borderId="11" xfId="0" applyNumberFormat="1" applyFont="1" applyFill="1" applyBorder="1" applyAlignment="1" applyProtection="1" quotePrefix="1">
      <alignment/>
      <protection/>
    </xf>
    <xf numFmtId="9" fontId="3" fillId="0" borderId="10" xfId="0" applyNumberFormat="1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left" indent="1"/>
      <protection/>
    </xf>
    <xf numFmtId="3" fontId="7" fillId="0" borderId="28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8" fillId="0" borderId="29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 applyProtection="1">
      <alignment horizontal="right" vertical="center"/>
      <protection locked="0"/>
    </xf>
    <xf numFmtId="3" fontId="7" fillId="0" borderId="50" xfId="0" applyNumberFormat="1" applyFont="1" applyBorder="1" applyAlignment="1">
      <alignment horizontal="left" vertical="center"/>
    </xf>
    <xf numFmtId="3" fontId="7" fillId="0" borderId="25" xfId="0" applyNumberFormat="1" applyFont="1" applyBorder="1" applyAlignment="1">
      <alignment horizontal="left" vertical="center"/>
    </xf>
    <xf numFmtId="3" fontId="0" fillId="0" borderId="3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3" fontId="2" fillId="0" borderId="14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 applyProtection="1" quotePrefix="1">
      <alignment/>
      <protection/>
    </xf>
    <xf numFmtId="9" fontId="4" fillId="0" borderId="14" xfId="0" applyNumberFormat="1" applyFont="1" applyFill="1" applyBorder="1" applyAlignment="1" applyProtection="1">
      <alignment horizontal="right"/>
      <protection/>
    </xf>
    <xf numFmtId="3" fontId="1" fillId="0" borderId="29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9"/>
      <protection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25" xfId="0" applyFont="1" applyFill="1" applyBorder="1" applyAlignment="1" applyProtection="1">
      <alignment horizontal="left" indent="2"/>
      <protection/>
    </xf>
    <xf numFmtId="3" fontId="9" fillId="0" borderId="49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 quotePrefix="1">
      <alignment/>
      <protection/>
    </xf>
    <xf numFmtId="9" fontId="9" fillId="0" borderId="19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 quotePrefix="1">
      <alignment/>
      <protection/>
    </xf>
    <xf numFmtId="9" fontId="9" fillId="0" borderId="10" xfId="0" applyNumberFormat="1" applyFont="1" applyFill="1" applyBorder="1" applyAlignment="1" applyProtection="1">
      <alignment horizontal="right"/>
      <protection/>
    </xf>
    <xf numFmtId="9" fontId="9" fillId="0" borderId="19" xfId="0" applyNumberFormat="1" applyFont="1" applyFill="1" applyBorder="1" applyAlignment="1" applyProtection="1">
      <alignment horizontal="right"/>
      <protection/>
    </xf>
    <xf numFmtId="9" fontId="11" fillId="0" borderId="32" xfId="0" applyNumberFormat="1" applyFont="1" applyFill="1" applyBorder="1" applyAlignment="1" applyProtection="1">
      <alignment horizontal="right"/>
      <protection/>
    </xf>
    <xf numFmtId="3" fontId="0" fillId="35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65" applyFo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64" applyFont="1">
      <alignment/>
      <protection/>
    </xf>
    <xf numFmtId="0" fontId="2" fillId="0" borderId="0" xfId="0" applyFont="1" applyFill="1" applyBorder="1" applyAlignment="1">
      <alignment/>
    </xf>
    <xf numFmtId="0" fontId="4" fillId="0" borderId="0" xfId="65" applyFont="1">
      <alignment/>
      <protection/>
    </xf>
    <xf numFmtId="3" fontId="4" fillId="0" borderId="0" xfId="0" applyNumberFormat="1" applyFont="1" applyFill="1" applyBorder="1" applyAlignment="1" applyProtection="1" quotePrefix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 quotePrefix="1">
      <alignment/>
      <protection/>
    </xf>
    <xf numFmtId="9" fontId="3" fillId="0" borderId="0" xfId="0" applyNumberFormat="1" applyFont="1" applyFill="1" applyBorder="1" applyAlignment="1" applyProtection="1">
      <alignment horizontal="right"/>
      <protection/>
    </xf>
    <xf numFmtId="9" fontId="2" fillId="0" borderId="0" xfId="0" applyNumberFormat="1" applyFont="1" applyFill="1" applyBorder="1" applyAlignment="1" applyProtection="1">
      <alignment horizontal="right"/>
      <protection/>
    </xf>
    <xf numFmtId="9" fontId="2" fillId="0" borderId="0" xfId="0" applyNumberFormat="1" applyFont="1" applyFill="1" applyBorder="1" applyAlignment="1" applyProtection="1" quotePrefix="1">
      <alignment horizontal="right"/>
      <protection/>
    </xf>
    <xf numFmtId="0" fontId="14" fillId="0" borderId="0" xfId="65" applyFont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25" xfId="0" applyFont="1" applyFill="1" applyBorder="1" applyAlignment="1" applyProtection="1">
      <alignment horizontal="left" wrapText="1" indent="5"/>
      <protection/>
    </xf>
    <xf numFmtId="0" fontId="7" fillId="0" borderId="0" xfId="0" applyFont="1" applyAlignment="1">
      <alignment/>
    </xf>
    <xf numFmtId="0" fontId="1" fillId="0" borderId="56" xfId="0" applyFont="1" applyBorder="1" applyAlignment="1">
      <alignment horizontal="center"/>
    </xf>
    <xf numFmtId="0" fontId="5" fillId="0" borderId="0" xfId="44" applyAlignment="1" applyProtection="1">
      <alignment/>
      <protection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 quotePrefix="1">
      <alignment/>
    </xf>
    <xf numFmtId="0" fontId="0" fillId="36" borderId="0" xfId="0" applyFill="1" applyAlignment="1">
      <alignment/>
    </xf>
    <xf numFmtId="0" fontId="0" fillId="0" borderId="0" xfId="0" applyAlignment="1" quotePrefix="1">
      <alignment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17" fillId="0" borderId="0" xfId="0" applyFont="1" applyFill="1" applyAlignment="1" applyProtection="1">
      <alignment horizontal="center"/>
      <protection locked="0"/>
    </xf>
    <xf numFmtId="9" fontId="2" fillId="0" borderId="67" xfId="0" applyNumberFormat="1" applyFont="1" applyFill="1" applyBorder="1" applyAlignment="1" applyProtection="1">
      <alignment horizontal="right"/>
      <protection/>
    </xf>
    <xf numFmtId="3" fontId="2" fillId="0" borderId="47" xfId="0" applyNumberFormat="1" applyFont="1" applyFill="1" applyBorder="1" applyAlignment="1" applyProtection="1" quotePrefix="1">
      <alignment/>
      <protection/>
    </xf>
    <xf numFmtId="3" fontId="9" fillId="0" borderId="67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 wrapText="1"/>
      <protection/>
    </xf>
    <xf numFmtId="3" fontId="12" fillId="0" borderId="30" xfId="0" applyNumberFormat="1" applyFont="1" applyFill="1" applyBorder="1" applyAlignment="1" applyProtection="1">
      <alignment/>
      <protection/>
    </xf>
    <xf numFmtId="3" fontId="12" fillId="0" borderId="24" xfId="0" applyNumberFormat="1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 quotePrefix="1">
      <alignment/>
      <protection/>
    </xf>
    <xf numFmtId="9" fontId="12" fillId="0" borderId="32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/>
      <protection/>
    </xf>
    <xf numFmtId="9" fontId="9" fillId="0" borderId="67" xfId="0" applyNumberFormat="1" applyFont="1" applyFill="1" applyBorder="1" applyAlignment="1" applyProtection="1">
      <alignment horizontal="right"/>
      <protection/>
    </xf>
    <xf numFmtId="0" fontId="9" fillId="0" borderId="28" xfId="0" applyFont="1" applyFill="1" applyBorder="1" applyAlignment="1" applyProtection="1">
      <alignment horizontal="left" indent="2"/>
      <protection/>
    </xf>
    <xf numFmtId="3" fontId="9" fillId="0" borderId="18" xfId="0" applyNumberFormat="1" applyFont="1" applyFill="1" applyBorder="1" applyAlignment="1" applyProtection="1">
      <alignment/>
      <protection/>
    </xf>
    <xf numFmtId="3" fontId="9" fillId="0" borderId="37" xfId="0" applyNumberFormat="1" applyFont="1" applyFill="1" applyBorder="1" applyAlignment="1" applyProtection="1">
      <alignment/>
      <protection/>
    </xf>
    <xf numFmtId="9" fontId="9" fillId="0" borderId="37" xfId="0" applyNumberFormat="1" applyFont="1" applyFill="1" applyBorder="1" applyAlignment="1" applyProtection="1">
      <alignment horizontal="right"/>
      <protection/>
    </xf>
    <xf numFmtId="3" fontId="12" fillId="0" borderId="30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 wrapText="1" indent="5"/>
      <protection/>
    </xf>
    <xf numFmtId="3" fontId="2" fillId="0" borderId="20" xfId="0" applyNumberFormat="1" applyFont="1" applyFill="1" applyBorder="1" applyAlignment="1" applyProtection="1" quotePrefix="1">
      <alignment/>
      <protection/>
    </xf>
    <xf numFmtId="3" fontId="2" fillId="0" borderId="30" xfId="0" applyNumberFormat="1" applyFont="1" applyFill="1" applyBorder="1" applyAlignment="1" applyProtection="1">
      <alignment/>
      <protection locked="0"/>
    </xf>
    <xf numFmtId="3" fontId="4" fillId="0" borderId="36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/>
    </xf>
    <xf numFmtId="3" fontId="2" fillId="0" borderId="52" xfId="0" applyNumberFormat="1" applyFont="1" applyFill="1" applyBorder="1" applyAlignment="1" applyProtection="1">
      <alignment/>
      <protection locked="0"/>
    </xf>
    <xf numFmtId="2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/>
      <protection/>
    </xf>
    <xf numFmtId="0" fontId="2" fillId="0" borderId="73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>
      <alignment horizontal="center"/>
    </xf>
    <xf numFmtId="0" fontId="2" fillId="0" borderId="49" xfId="0" applyFont="1" applyFill="1" applyBorder="1" applyAlignment="1" applyProtection="1">
      <alignment horizontal="center"/>
      <protection/>
    </xf>
    <xf numFmtId="0" fontId="20" fillId="0" borderId="72" xfId="0" applyFont="1" applyFill="1" applyBorder="1" applyAlignment="1" applyProtection="1">
      <alignment horizontal="left"/>
      <protection/>
    </xf>
    <xf numFmtId="0" fontId="20" fillId="0" borderId="72" xfId="0" applyFont="1" applyFill="1" applyBorder="1" applyAlignment="1" applyProtection="1">
      <alignment/>
      <protection/>
    </xf>
    <xf numFmtId="0" fontId="2" fillId="0" borderId="56" xfId="0" applyFont="1" applyFill="1" applyBorder="1" applyAlignment="1" applyProtection="1">
      <alignment horizontal="center"/>
      <protection/>
    </xf>
    <xf numFmtId="0" fontId="20" fillId="0" borderId="56" xfId="0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4" fillId="0" borderId="0" xfId="60">
      <alignment/>
      <protection/>
    </xf>
    <xf numFmtId="0" fontId="14" fillId="36" borderId="0" xfId="60" applyFill="1">
      <alignment/>
      <protection/>
    </xf>
    <xf numFmtId="3" fontId="14" fillId="0" borderId="0" xfId="60" applyNumberFormat="1">
      <alignment/>
      <protection/>
    </xf>
    <xf numFmtId="10" fontId="14" fillId="0" borderId="0" xfId="60" applyNumberFormat="1">
      <alignment/>
      <protection/>
    </xf>
    <xf numFmtId="0" fontId="2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3" fontId="24" fillId="0" borderId="56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56" xfId="0" applyFont="1" applyBorder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74" xfId="0" applyFont="1" applyFill="1" applyBorder="1" applyAlignment="1" applyProtection="1">
      <alignment/>
      <protection/>
    </xf>
    <xf numFmtId="0" fontId="0" fillId="33" borderId="75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3" fillId="0" borderId="11" xfId="0" applyNumberFormat="1" applyFont="1" applyFill="1" applyBorder="1" applyAlignment="1" applyProtection="1" quotePrefix="1">
      <alignment/>
      <protection/>
    </xf>
    <xf numFmtId="3" fontId="2" fillId="0" borderId="67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3" fillId="0" borderId="47" xfId="0" applyNumberFormat="1" applyFont="1" applyFill="1" applyBorder="1" applyAlignment="1" applyProtection="1" quotePrefix="1">
      <alignment/>
      <protection/>
    </xf>
    <xf numFmtId="9" fontId="3" fillId="0" borderId="67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vertical="center"/>
      <protection locked="0"/>
    </xf>
    <xf numFmtId="10" fontId="24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2" fillId="0" borderId="47" xfId="0" applyNumberFormat="1" applyFont="1" applyFill="1" applyBorder="1" applyAlignment="1" applyProtection="1">
      <alignment/>
      <protection/>
    </xf>
    <xf numFmtId="9" fontId="2" fillId="0" borderId="67" xfId="0" applyNumberFormat="1" applyFont="1" applyFill="1" applyBorder="1" applyAlignment="1" applyProtection="1">
      <alignment horizontal="right"/>
      <protection/>
    </xf>
    <xf numFmtId="0" fontId="71" fillId="37" borderId="0" xfId="0" applyFont="1" applyFill="1" applyAlignment="1">
      <alignment horizontal="center" readingOrder="1"/>
    </xf>
    <xf numFmtId="0" fontId="25" fillId="37" borderId="0" xfId="0" applyFont="1" applyFill="1" applyAlignment="1">
      <alignment horizontal="center" readingOrder="1"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4" fillId="0" borderId="0" xfId="59" applyFont="1" applyAlignment="1">
      <alignment wrapText="1"/>
      <protection/>
    </xf>
    <xf numFmtId="0" fontId="14" fillId="0" borderId="0" xfId="59" applyAlignment="1">
      <alignment wrapText="1"/>
      <protection/>
    </xf>
    <xf numFmtId="0" fontId="14" fillId="0" borderId="0" xfId="59" applyAlignment="1" quotePrefix="1">
      <alignment wrapText="1"/>
      <protection/>
    </xf>
    <xf numFmtId="3" fontId="2" fillId="0" borderId="33" xfId="0" applyNumberFormat="1" applyFont="1" applyFill="1" applyBorder="1" applyAlignment="1" applyProtection="1">
      <alignment/>
      <protection/>
    </xf>
    <xf numFmtId="3" fontId="3" fillId="0" borderId="33" xfId="0" applyNumberFormat="1" applyFont="1" applyFill="1" applyBorder="1" applyAlignment="1" applyProtection="1">
      <alignment/>
      <protection/>
    </xf>
    <xf numFmtId="183" fontId="9" fillId="0" borderId="18" xfId="0" applyNumberFormat="1" applyFont="1" applyFill="1" applyBorder="1" applyAlignment="1" applyProtection="1" quotePrefix="1">
      <alignment/>
      <protection/>
    </xf>
    <xf numFmtId="183" fontId="2" fillId="0" borderId="11" xfId="0" applyNumberFormat="1" applyFont="1" applyFill="1" applyBorder="1" applyAlignment="1" applyProtection="1" quotePrefix="1">
      <alignment/>
      <protection/>
    </xf>
    <xf numFmtId="183" fontId="9" fillId="0" borderId="11" xfId="0" applyNumberFormat="1" applyFont="1" applyFill="1" applyBorder="1" applyAlignment="1" applyProtection="1" quotePrefix="1">
      <alignment/>
      <protection/>
    </xf>
    <xf numFmtId="183" fontId="11" fillId="0" borderId="30" xfId="0" applyNumberFormat="1" applyFont="1" applyFill="1" applyBorder="1" applyAlignment="1" applyProtection="1" quotePrefix="1">
      <alignment/>
      <protection/>
    </xf>
    <xf numFmtId="183" fontId="10" fillId="0" borderId="18" xfId="0" applyNumberFormat="1" applyFont="1" applyFill="1" applyBorder="1" applyAlignment="1" applyProtection="1">
      <alignment/>
      <protection/>
    </xf>
    <xf numFmtId="183" fontId="10" fillId="0" borderId="37" xfId="0" applyNumberFormat="1" applyFont="1" applyFill="1" applyBorder="1" applyAlignment="1" applyProtection="1">
      <alignment/>
      <protection/>
    </xf>
    <xf numFmtId="183" fontId="2" fillId="0" borderId="11" xfId="0" applyNumberFormat="1" applyFont="1" applyFill="1" applyBorder="1" applyAlignment="1" applyProtection="1">
      <alignment/>
      <protection/>
    </xf>
    <xf numFmtId="183" fontId="2" fillId="0" borderId="67" xfId="0" applyNumberFormat="1" applyFont="1" applyFill="1" applyBorder="1" applyAlignment="1" applyProtection="1">
      <alignment/>
      <protection/>
    </xf>
    <xf numFmtId="183" fontId="10" fillId="0" borderId="11" xfId="0" applyNumberFormat="1" applyFont="1" applyFill="1" applyBorder="1" applyAlignment="1" applyProtection="1">
      <alignment/>
      <protection/>
    </xf>
    <xf numFmtId="183" fontId="10" fillId="0" borderId="67" xfId="0" applyNumberFormat="1" applyFont="1" applyFill="1" applyBorder="1" applyAlignment="1" applyProtection="1">
      <alignment/>
      <protection/>
    </xf>
    <xf numFmtId="183" fontId="12" fillId="0" borderId="30" xfId="0" applyNumberFormat="1" applyFont="1" applyFill="1" applyBorder="1" applyAlignment="1" applyProtection="1">
      <alignment/>
      <protection/>
    </xf>
    <xf numFmtId="183" fontId="12" fillId="0" borderId="24" xfId="0" applyNumberFormat="1" applyFont="1" applyFill="1" applyBorder="1" applyAlignment="1" applyProtection="1">
      <alignment/>
      <protection/>
    </xf>
    <xf numFmtId="0" fontId="5" fillId="0" borderId="0" xfId="44" applyAlignment="1" applyProtection="1" quotePrefix="1">
      <alignment/>
      <protection/>
    </xf>
    <xf numFmtId="3" fontId="24" fillId="0" borderId="56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 wrapText="1" indent="6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 wrapText="1" indent="8"/>
      <protection/>
    </xf>
    <xf numFmtId="0" fontId="3" fillId="0" borderId="25" xfId="0" applyFont="1" applyFill="1" applyBorder="1" applyAlignment="1" applyProtection="1">
      <alignment horizontal="left" wrapText="1" indent="10"/>
      <protection/>
    </xf>
    <xf numFmtId="3" fontId="1" fillId="0" borderId="32" xfId="0" applyNumberFormat="1" applyFont="1" applyBorder="1" applyAlignment="1">
      <alignment/>
    </xf>
    <xf numFmtId="0" fontId="14" fillId="0" borderId="0" xfId="59" applyFill="1" applyAlignment="1">
      <alignment wrapText="1"/>
      <protection/>
    </xf>
    <xf numFmtId="0" fontId="14" fillId="0" borderId="0" xfId="0" applyFont="1" applyAlignment="1" quotePrefix="1">
      <alignment wrapText="1"/>
    </xf>
    <xf numFmtId="0" fontId="0" fillId="0" borderId="0" xfId="0" applyBorder="1" applyAlignment="1">
      <alignment/>
    </xf>
    <xf numFmtId="0" fontId="27" fillId="0" borderId="27" xfId="0" applyFont="1" applyFill="1" applyBorder="1" applyAlignment="1" applyProtection="1">
      <alignment/>
      <protection/>
    </xf>
    <xf numFmtId="3" fontId="27" fillId="0" borderId="15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3" fontId="27" fillId="0" borderId="17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3" fontId="1" fillId="0" borderId="44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left" indent="1"/>
      <protection/>
    </xf>
    <xf numFmtId="0" fontId="0" fillId="0" borderId="25" xfId="0" applyFont="1" applyBorder="1" applyAlignment="1" applyProtection="1">
      <alignment horizontal="left" indent="1"/>
      <protection/>
    </xf>
    <xf numFmtId="0" fontId="0" fillId="9" borderId="25" xfId="0" applyFont="1" applyFill="1" applyBorder="1" applyAlignment="1" applyProtection="1">
      <alignment horizontal="left" indent="1"/>
      <protection/>
    </xf>
    <xf numFmtId="0" fontId="0" fillId="0" borderId="25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left" indent="1"/>
      <protection/>
    </xf>
    <xf numFmtId="0" fontId="1" fillId="0" borderId="29" xfId="0" applyFont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left" indent="1"/>
      <protection/>
    </xf>
    <xf numFmtId="0" fontId="0" fillId="9" borderId="25" xfId="0" applyFont="1" applyFill="1" applyBorder="1" applyAlignment="1" applyProtection="1">
      <alignment horizontal="left" wrapText="1" indent="1"/>
      <protection/>
    </xf>
    <xf numFmtId="0" fontId="1" fillId="0" borderId="54" xfId="0" applyFont="1" applyBorder="1" applyAlignment="1" applyProtection="1">
      <alignment/>
      <protection/>
    </xf>
    <xf numFmtId="3" fontId="1" fillId="0" borderId="58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3" fontId="1" fillId="0" borderId="29" xfId="0" applyNumberFormat="1" applyFont="1" applyBorder="1" applyAlignment="1" applyProtection="1">
      <alignment/>
      <protection/>
    </xf>
    <xf numFmtId="3" fontId="1" fillId="0" borderId="54" xfId="0" applyNumberFormat="1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3" fontId="1" fillId="0" borderId="27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9" fillId="0" borderId="33" xfId="0" applyNumberFormat="1" applyFont="1" applyFill="1" applyBorder="1" applyAlignment="1" applyProtection="1">
      <alignment/>
      <protection/>
    </xf>
    <xf numFmtId="3" fontId="12" fillId="0" borderId="34" xfId="0" applyNumberFormat="1" applyFont="1" applyFill="1" applyBorder="1" applyAlignment="1" applyProtection="1">
      <alignment/>
      <protection/>
    </xf>
    <xf numFmtId="3" fontId="0" fillId="0" borderId="60" xfId="0" applyNumberFormat="1" applyBorder="1" applyAlignment="1" applyProtection="1">
      <alignment horizontal="left" indent="2"/>
      <protection/>
    </xf>
    <xf numFmtId="0" fontId="67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1" fillId="0" borderId="39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3" fillId="0" borderId="33" xfId="0" applyNumberFormat="1" applyFont="1" applyFill="1" applyBorder="1" applyAlignment="1" applyProtection="1">
      <alignment/>
      <protection locked="0"/>
    </xf>
    <xf numFmtId="3" fontId="9" fillId="0" borderId="33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47" xfId="0" applyNumberFormat="1" applyFont="1" applyFill="1" applyBorder="1" applyAlignment="1" applyProtection="1">
      <alignment/>
      <protection locked="0"/>
    </xf>
    <xf numFmtId="0" fontId="20" fillId="0" borderId="56" xfId="0" applyFont="1" applyFill="1" applyBorder="1" applyAlignment="1">
      <alignment/>
    </xf>
    <xf numFmtId="3" fontId="1" fillId="0" borderId="51" xfId="0" applyNumberFormat="1" applyFont="1" applyBorder="1" applyAlignment="1" applyProtection="1">
      <alignment/>
      <protection/>
    </xf>
    <xf numFmtId="0" fontId="2" fillId="38" borderId="0" xfId="64" applyFont="1" applyFill="1">
      <alignment/>
      <protection/>
    </xf>
    <xf numFmtId="0" fontId="72" fillId="0" borderId="0" xfId="0" applyFont="1" applyFill="1" applyAlignment="1">
      <alignment horizontal="center" vertical="top" wrapText="1"/>
    </xf>
    <xf numFmtId="0" fontId="28" fillId="0" borderId="0" xfId="0" applyFont="1" applyAlignment="1">
      <alignment/>
    </xf>
    <xf numFmtId="0" fontId="3" fillId="0" borderId="76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 locked="0"/>
    </xf>
    <xf numFmtId="3" fontId="4" fillId="0" borderId="59" xfId="0" applyNumberFormat="1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left" indent="2"/>
      <protection/>
    </xf>
    <xf numFmtId="3" fontId="2" fillId="0" borderId="77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12" fillId="0" borderId="32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 horizont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0" fontId="4" fillId="0" borderId="83" xfId="0" applyFont="1" applyFill="1" applyBorder="1" applyAlignment="1" applyProtection="1">
      <alignment/>
      <protection/>
    </xf>
    <xf numFmtId="0" fontId="19" fillId="0" borderId="62" xfId="0" applyFont="1" applyFill="1" applyBorder="1" applyAlignment="1" applyProtection="1">
      <alignment horizontal="center" vertical="center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84" xfId="0" applyNumberFormat="1" applyFont="1" applyFill="1" applyBorder="1" applyAlignment="1" applyProtection="1">
      <alignment vertical="center"/>
      <protection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4" fillId="0" borderId="62" xfId="0" applyFont="1" applyFill="1" applyBorder="1" applyAlignment="1" applyProtection="1">
      <alignment/>
      <protection/>
    </xf>
    <xf numFmtId="0" fontId="4" fillId="0" borderId="66" xfId="0" applyFont="1" applyFill="1" applyBorder="1" applyAlignment="1" applyProtection="1">
      <alignment horizontal="center"/>
      <protection/>
    </xf>
    <xf numFmtId="0" fontId="4" fillId="0" borderId="78" xfId="0" applyFont="1" applyFill="1" applyBorder="1" applyAlignment="1" applyProtection="1">
      <alignment/>
      <protection/>
    </xf>
    <xf numFmtId="0" fontId="2" fillId="0" borderId="65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/>
      <protection/>
    </xf>
    <xf numFmtId="0" fontId="2" fillId="0" borderId="85" xfId="0" applyFont="1" applyFill="1" applyBorder="1" applyAlignment="1" applyProtection="1">
      <alignment wrapText="1"/>
      <protection/>
    </xf>
    <xf numFmtId="0" fontId="3" fillId="0" borderId="78" xfId="0" applyFont="1" applyFill="1" applyBorder="1" applyAlignment="1" applyProtection="1">
      <alignment/>
      <protection/>
    </xf>
    <xf numFmtId="0" fontId="3" fillId="0" borderId="85" xfId="0" applyFont="1" applyFill="1" applyBorder="1" applyAlignment="1" applyProtection="1">
      <alignment wrapText="1"/>
      <protection/>
    </xf>
    <xf numFmtId="0" fontId="2" fillId="0" borderId="85" xfId="0" applyFont="1" applyFill="1" applyBorder="1" applyAlignment="1" applyProtection="1">
      <alignment/>
      <protection/>
    </xf>
    <xf numFmtId="0" fontId="2" fillId="0" borderId="86" xfId="0" applyFont="1" applyFill="1" applyBorder="1" applyAlignment="1">
      <alignment/>
    </xf>
    <xf numFmtId="0" fontId="2" fillId="0" borderId="41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67" xfId="0" applyFont="1" applyFill="1" applyBorder="1" applyAlignment="1">
      <alignment/>
    </xf>
    <xf numFmtId="0" fontId="2" fillId="0" borderId="67" xfId="0" applyFont="1" applyFill="1" applyBorder="1" applyAlignment="1" applyProtection="1">
      <alignment/>
      <protection/>
    </xf>
    <xf numFmtId="0" fontId="2" fillId="0" borderId="86" xfId="0" applyFont="1" applyFill="1" applyBorder="1" applyAlignment="1">
      <alignment vertical="center"/>
    </xf>
    <xf numFmtId="0" fontId="2" fillId="0" borderId="60" xfId="0" applyFont="1" applyFill="1" applyBorder="1" applyAlignment="1" applyProtection="1">
      <alignment/>
      <protection/>
    </xf>
    <xf numFmtId="0" fontId="2" fillId="0" borderId="65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 wrapText="1"/>
      <protection/>
    </xf>
    <xf numFmtId="0" fontId="4" fillId="0" borderId="60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2" fillId="0" borderId="44" xfId="0" applyFont="1" applyFill="1" applyBorder="1" applyAlignment="1">
      <alignment vertical="center"/>
    </xf>
    <xf numFmtId="3" fontId="2" fillId="0" borderId="11" xfId="63" applyNumberFormat="1" applyFont="1" applyFill="1" applyBorder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0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179" fontId="28" fillId="0" borderId="0" xfId="72" applyNumberFormat="1" applyFont="1" applyAlignment="1" applyProtection="1">
      <alignment/>
      <protection locked="0"/>
    </xf>
    <xf numFmtId="3" fontId="2" fillId="0" borderId="87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87" xfId="0" applyNumberFormat="1" applyFont="1" applyFill="1" applyBorder="1" applyAlignment="1" applyProtection="1">
      <alignment vertical="center"/>
      <protection/>
    </xf>
    <xf numFmtId="3" fontId="2" fillId="0" borderId="79" xfId="0" applyNumberFormat="1" applyFont="1" applyFill="1" applyBorder="1" applyAlignment="1" applyProtection="1">
      <alignment vertical="center"/>
      <protection/>
    </xf>
    <xf numFmtId="3" fontId="2" fillId="33" borderId="30" xfId="0" applyNumberFormat="1" applyFont="1" applyFill="1" applyBorder="1" applyAlignment="1" applyProtection="1">
      <alignment/>
      <protection/>
    </xf>
    <xf numFmtId="3" fontId="2" fillId="33" borderId="3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2" fillId="33" borderId="4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9" fontId="2" fillId="0" borderId="21" xfId="0" applyNumberFormat="1" applyFont="1" applyFill="1" applyBorder="1" applyAlignment="1" applyProtection="1">
      <alignment horizontal="right"/>
      <protection/>
    </xf>
    <xf numFmtId="3" fontId="4" fillId="0" borderId="36" xfId="0" applyNumberFormat="1" applyFont="1" applyFill="1" applyBorder="1" applyAlignment="1" applyProtection="1" quotePrefix="1">
      <alignment/>
      <protection/>
    </xf>
    <xf numFmtId="3" fontId="3" fillId="0" borderId="49" xfId="0" applyNumberFormat="1" applyFont="1" applyFill="1" applyBorder="1" applyAlignment="1" applyProtection="1">
      <alignment/>
      <protection/>
    </xf>
    <xf numFmtId="3" fontId="2" fillId="0" borderId="49" xfId="0" applyNumberFormat="1" applyFont="1" applyFill="1" applyBorder="1" applyAlignment="1" applyProtection="1">
      <alignment/>
      <protection/>
    </xf>
    <xf numFmtId="3" fontId="2" fillId="0" borderId="69" xfId="0" applyNumberFormat="1" applyFont="1" applyFill="1" applyBorder="1" applyAlignment="1" applyProtection="1">
      <alignment/>
      <protection/>
    </xf>
    <xf numFmtId="3" fontId="2" fillId="33" borderId="69" xfId="0" applyNumberFormat="1" applyFont="1" applyFill="1" applyBorder="1" applyAlignment="1" applyProtection="1">
      <alignment/>
      <protection/>
    </xf>
    <xf numFmtId="3" fontId="2" fillId="0" borderId="68" xfId="0" applyNumberFormat="1" applyFont="1" applyFill="1" applyBorder="1" applyAlignment="1" applyProtection="1">
      <alignment/>
      <protection/>
    </xf>
    <xf numFmtId="3" fontId="4" fillId="0" borderId="89" xfId="0" applyNumberFormat="1" applyFont="1" applyFill="1" applyBorder="1" applyAlignment="1" applyProtection="1">
      <alignment/>
      <protection/>
    </xf>
    <xf numFmtId="3" fontId="3" fillId="0" borderId="90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>
      <alignment horizontal="center" shrinkToFit="1"/>
    </xf>
    <xf numFmtId="9" fontId="2" fillId="0" borderId="92" xfId="0" applyNumberFormat="1" applyFont="1" applyBorder="1" applyAlignment="1">
      <alignment horizontal="center" shrinkToFit="1"/>
    </xf>
    <xf numFmtId="0" fontId="2" fillId="0" borderId="93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9" fontId="2" fillId="0" borderId="94" xfId="0" applyNumberFormat="1" applyFont="1" applyBorder="1" applyAlignment="1">
      <alignment horizontal="center" shrinkToFit="1"/>
    </xf>
    <xf numFmtId="0" fontId="2" fillId="0" borderId="95" xfId="0" applyFont="1" applyBorder="1" applyAlignment="1">
      <alignment horizontal="center" shrinkToFit="1"/>
    </xf>
    <xf numFmtId="0" fontId="2" fillId="0" borderId="96" xfId="0" applyFont="1" applyBorder="1" applyAlignment="1">
      <alignment horizontal="center" shrinkToFit="1"/>
    </xf>
    <xf numFmtId="0" fontId="2" fillId="0" borderId="97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98" xfId="0" applyFont="1" applyBorder="1" applyAlignment="1">
      <alignment horizontal="center" shrinkToFit="1"/>
    </xf>
    <xf numFmtId="0" fontId="2" fillId="0" borderId="99" xfId="0" applyFont="1" applyBorder="1" applyAlignment="1">
      <alignment horizontal="center" shrinkToFit="1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105" xfId="0" applyFont="1" applyBorder="1" applyAlignment="1">
      <alignment/>
    </xf>
    <xf numFmtId="0" fontId="2" fillId="0" borderId="106" xfId="0" applyFont="1" applyBorder="1" applyAlignment="1">
      <alignment/>
    </xf>
    <xf numFmtId="0" fontId="2" fillId="0" borderId="107" xfId="0" applyFont="1" applyBorder="1" applyAlignment="1">
      <alignment/>
    </xf>
    <xf numFmtId="3" fontId="2" fillId="0" borderId="108" xfId="0" applyNumberFormat="1" applyFont="1" applyBorder="1" applyAlignment="1">
      <alignment/>
    </xf>
    <xf numFmtId="3" fontId="2" fillId="0" borderId="109" xfId="0" applyNumberFormat="1" applyFont="1" applyBorder="1" applyAlignment="1">
      <alignment/>
    </xf>
    <xf numFmtId="3" fontId="2" fillId="0" borderId="110" xfId="0" applyNumberFormat="1" applyFont="1" applyBorder="1" applyAlignment="1">
      <alignment/>
    </xf>
    <xf numFmtId="3" fontId="2" fillId="0" borderId="111" xfId="0" applyNumberFormat="1" applyFont="1" applyBorder="1" applyAlignment="1">
      <alignment/>
    </xf>
    <xf numFmtId="3" fontId="2" fillId="0" borderId="112" xfId="0" applyNumberFormat="1" applyFont="1" applyBorder="1" applyAlignment="1">
      <alignment/>
    </xf>
    <xf numFmtId="3" fontId="2" fillId="0" borderId="113" xfId="0" applyNumberFormat="1" applyFont="1" applyBorder="1" applyAlignment="1">
      <alignment/>
    </xf>
    <xf numFmtId="0" fontId="2" fillId="0" borderId="114" xfId="0" applyFont="1" applyBorder="1" applyAlignment="1">
      <alignment/>
    </xf>
    <xf numFmtId="3" fontId="2" fillId="0" borderId="115" xfId="0" applyNumberFormat="1" applyFont="1" applyBorder="1" applyAlignment="1">
      <alignment/>
    </xf>
    <xf numFmtId="3" fontId="2" fillId="0" borderId="116" xfId="0" applyNumberFormat="1" applyFont="1" applyBorder="1" applyAlignment="1">
      <alignment/>
    </xf>
    <xf numFmtId="3" fontId="2" fillId="0" borderId="117" xfId="0" applyNumberFormat="1" applyFont="1" applyBorder="1" applyAlignment="1">
      <alignment/>
    </xf>
    <xf numFmtId="3" fontId="2" fillId="0" borderId="118" xfId="0" applyNumberFormat="1" applyFont="1" applyBorder="1" applyAlignment="1">
      <alignment/>
    </xf>
    <xf numFmtId="3" fontId="2" fillId="0" borderId="119" xfId="0" applyNumberFormat="1" applyFont="1" applyBorder="1" applyAlignment="1">
      <alignment/>
    </xf>
    <xf numFmtId="3" fontId="2" fillId="0" borderId="120" xfId="0" applyNumberFormat="1" applyFont="1" applyBorder="1" applyAlignment="1">
      <alignment/>
    </xf>
    <xf numFmtId="0" fontId="4" fillId="0" borderId="107" xfId="0" applyFont="1" applyBorder="1" applyAlignment="1">
      <alignment/>
    </xf>
    <xf numFmtId="3" fontId="4" fillId="0" borderId="108" xfId="0" applyNumberFormat="1" applyFont="1" applyBorder="1" applyAlignment="1">
      <alignment/>
    </xf>
    <xf numFmtId="3" fontId="4" fillId="0" borderId="109" xfId="0" applyNumberFormat="1" applyFont="1" applyBorder="1" applyAlignment="1">
      <alignment/>
    </xf>
    <xf numFmtId="3" fontId="4" fillId="0" borderId="110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2" fillId="0" borderId="108" xfId="0" applyFont="1" applyBorder="1" applyAlignment="1">
      <alignment/>
    </xf>
    <xf numFmtId="0" fontId="2" fillId="0" borderId="121" xfId="0" applyFont="1" applyBorder="1" applyAlignment="1">
      <alignment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22" xfId="0" applyFont="1" applyBorder="1" applyAlignment="1">
      <alignment/>
    </xf>
    <xf numFmtId="0" fontId="2" fillId="0" borderId="40" xfId="0" applyFont="1" applyBorder="1" applyAlignment="1">
      <alignment/>
    </xf>
    <xf numFmtId="3" fontId="4" fillId="0" borderId="121" xfId="0" applyNumberFormat="1" applyFont="1" applyBorder="1" applyAlignment="1">
      <alignment/>
    </xf>
    <xf numFmtId="3" fontId="4" fillId="0" borderId="123" xfId="0" applyNumberFormat="1" applyFont="1" applyBorder="1" applyAlignment="1">
      <alignment/>
    </xf>
    <xf numFmtId="3" fontId="2" fillId="0" borderId="121" xfId="0" applyNumberFormat="1" applyFont="1" applyBorder="1" applyAlignment="1">
      <alignment/>
    </xf>
    <xf numFmtId="0" fontId="4" fillId="0" borderId="124" xfId="0" applyFont="1" applyBorder="1" applyAlignment="1">
      <alignment/>
    </xf>
    <xf numFmtId="3" fontId="4" fillId="0" borderId="125" xfId="0" applyNumberFormat="1" applyFont="1" applyBorder="1" applyAlignment="1">
      <alignment/>
    </xf>
    <xf numFmtId="3" fontId="4" fillId="0" borderId="126" xfId="0" applyNumberFormat="1" applyFont="1" applyBorder="1" applyAlignment="1">
      <alignment/>
    </xf>
    <xf numFmtId="3" fontId="4" fillId="0" borderId="127" xfId="0" applyNumberFormat="1" applyFont="1" applyBorder="1" applyAlignment="1">
      <alignment/>
    </xf>
    <xf numFmtId="3" fontId="4" fillId="0" borderId="128" xfId="0" applyNumberFormat="1" applyFont="1" applyBorder="1" applyAlignment="1">
      <alignment/>
    </xf>
    <xf numFmtId="3" fontId="4" fillId="0" borderId="129" xfId="0" applyNumberFormat="1" applyFont="1" applyBorder="1" applyAlignment="1">
      <alignment/>
    </xf>
    <xf numFmtId="3" fontId="4" fillId="0" borderId="130" xfId="0" applyNumberFormat="1" applyFont="1" applyBorder="1" applyAlignment="1">
      <alignment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7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69" xfId="0" applyNumberFormat="1" applyFont="1" applyBorder="1" applyAlignment="1" applyProtection="1">
      <alignment/>
      <protection locked="0"/>
    </xf>
    <xf numFmtId="3" fontId="0" fillId="0" borderId="68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49" fontId="20" fillId="0" borderId="88" xfId="0" applyNumberFormat="1" applyFont="1" applyBorder="1" applyAlignment="1">
      <alignment horizontal="center"/>
    </xf>
    <xf numFmtId="0" fontId="20" fillId="0" borderId="88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right"/>
    </xf>
    <xf numFmtId="0" fontId="2" fillId="0" borderId="26" xfId="0" applyFont="1" applyBorder="1" applyAlignment="1">
      <alignment/>
    </xf>
    <xf numFmtId="175" fontId="4" fillId="0" borderId="55" xfId="0" applyNumberFormat="1" applyFont="1" applyBorder="1" applyAlignment="1">
      <alignment/>
    </xf>
    <xf numFmtId="175" fontId="2" fillId="0" borderId="5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0" fontId="2" fillId="0" borderId="131" xfId="0" applyFont="1" applyBorder="1" applyAlignment="1">
      <alignment/>
    </xf>
    <xf numFmtId="0" fontId="3" fillId="0" borderId="47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189" fontId="2" fillId="0" borderId="55" xfId="0" applyNumberFormat="1" applyFont="1" applyBorder="1" applyAlignment="1">
      <alignment horizontal="right"/>
    </xf>
    <xf numFmtId="175" fontId="2" fillId="0" borderId="55" xfId="0" applyNumberFormat="1" applyFont="1" applyBorder="1" applyAlignment="1">
      <alignment horizontal="right"/>
    </xf>
    <xf numFmtId="0" fontId="2" fillId="0" borderId="69" xfId="0" applyFont="1" applyBorder="1" applyAlignment="1">
      <alignment/>
    </xf>
    <xf numFmtId="0" fontId="4" fillId="0" borderId="55" xfId="0" applyFont="1" applyBorder="1" applyAlignment="1">
      <alignment/>
    </xf>
    <xf numFmtId="0" fontId="2" fillId="0" borderId="57" xfId="0" applyFont="1" applyFill="1" applyBorder="1" applyAlignment="1">
      <alignment/>
    </xf>
    <xf numFmtId="0" fontId="4" fillId="0" borderId="26" xfId="0" applyFont="1" applyBorder="1" applyAlignment="1">
      <alignment/>
    </xf>
    <xf numFmtId="0" fontId="29" fillId="0" borderId="89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71" xfId="0" applyFont="1" applyBorder="1" applyAlignment="1">
      <alignment/>
    </xf>
    <xf numFmtId="0" fontId="29" fillId="0" borderId="131" xfId="0" applyFont="1" applyBorder="1" applyAlignment="1">
      <alignment/>
    </xf>
    <xf numFmtId="0" fontId="29" fillId="0" borderId="77" xfId="0" applyFont="1" applyBorder="1" applyAlignment="1">
      <alignment/>
    </xf>
    <xf numFmtId="49" fontId="2" fillId="0" borderId="88" xfId="0" applyNumberFormat="1" applyFont="1" applyBorder="1" applyAlignment="1">
      <alignment horizontal="center"/>
    </xf>
    <xf numFmtId="0" fontId="29" fillId="0" borderId="88" xfId="0" applyFont="1" applyBorder="1" applyAlignment="1">
      <alignment horizontal="center" vertical="center"/>
    </xf>
    <xf numFmtId="0" fontId="29" fillId="0" borderId="68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88" xfId="0" applyFont="1" applyBorder="1" applyAlignment="1">
      <alignment horizontal="center"/>
    </xf>
    <xf numFmtId="0" fontId="27" fillId="0" borderId="69" xfId="0" applyFont="1" applyBorder="1" applyAlignment="1">
      <alignment/>
    </xf>
    <xf numFmtId="0" fontId="27" fillId="0" borderId="47" xfId="0" applyFont="1" applyBorder="1" applyAlignment="1">
      <alignment/>
    </xf>
    <xf numFmtId="175" fontId="27" fillId="0" borderId="26" xfId="0" applyNumberFormat="1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175" fontId="2" fillId="0" borderId="26" xfId="0" applyNumberFormat="1" applyFont="1" applyBorder="1" applyAlignment="1">
      <alignment/>
    </xf>
    <xf numFmtId="175" fontId="30" fillId="0" borderId="26" xfId="0" applyNumberFormat="1" applyFont="1" applyBorder="1" applyAlignment="1">
      <alignment/>
    </xf>
    <xf numFmtId="2" fontId="30" fillId="0" borderId="26" xfId="0" applyNumberFormat="1" applyFont="1" applyBorder="1" applyAlignment="1">
      <alignment/>
    </xf>
    <xf numFmtId="2" fontId="30" fillId="0" borderId="47" xfId="0" applyNumberFormat="1" applyFont="1" applyBorder="1" applyAlignment="1">
      <alignment/>
    </xf>
    <xf numFmtId="0" fontId="2" fillId="0" borderId="89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49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3" fontId="0" fillId="0" borderId="56" xfId="0" applyNumberFormat="1" applyFont="1" applyFill="1" applyBorder="1" applyAlignment="1" applyProtection="1">
      <alignment vertical="center"/>
      <protection/>
    </xf>
    <xf numFmtId="3" fontId="0" fillId="0" borderId="56" xfId="0" applyNumberFormat="1" applyFont="1" applyFill="1" applyBorder="1" applyAlignment="1" applyProtection="1">
      <alignment horizontal="right" vertical="center"/>
      <protection/>
    </xf>
    <xf numFmtId="49" fontId="31" fillId="0" borderId="132" xfId="0" applyNumberFormat="1" applyFont="1" applyFill="1" applyBorder="1" applyAlignment="1" applyProtection="1">
      <alignment horizontal="center"/>
      <protection/>
    </xf>
    <xf numFmtId="0" fontId="31" fillId="0" borderId="71" xfId="0" applyFont="1" applyFill="1" applyBorder="1" applyAlignment="1" applyProtection="1">
      <alignment horizontal="centerContinuous"/>
      <protection/>
    </xf>
    <xf numFmtId="3" fontId="31" fillId="0" borderId="133" xfId="0" applyNumberFormat="1" applyFont="1" applyFill="1" applyBorder="1" applyAlignment="1" applyProtection="1">
      <alignment horizontal="center"/>
      <protection/>
    </xf>
    <xf numFmtId="3" fontId="31" fillId="0" borderId="134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0" xfId="0" applyFont="1" applyAlignment="1">
      <alignment/>
    </xf>
    <xf numFmtId="49" fontId="31" fillId="0" borderId="55" xfId="0" applyNumberFormat="1" applyFont="1" applyFill="1" applyBorder="1" applyAlignment="1" applyProtection="1">
      <alignment horizontal="center" vertical="top"/>
      <protection/>
    </xf>
    <xf numFmtId="0" fontId="31" fillId="0" borderId="56" xfId="0" applyFont="1" applyFill="1" applyBorder="1" applyAlignment="1" applyProtection="1">
      <alignment vertical="top"/>
      <protection/>
    </xf>
    <xf numFmtId="0" fontId="31" fillId="0" borderId="56" xfId="0" applyFont="1" applyFill="1" applyBorder="1" applyAlignment="1" applyProtection="1">
      <alignment horizontal="right" vertical="top"/>
      <protection/>
    </xf>
    <xf numFmtId="14" fontId="31" fillId="0" borderId="135" xfId="0" applyNumberFormat="1" applyFont="1" applyFill="1" applyBorder="1" applyAlignment="1" applyProtection="1" quotePrefix="1">
      <alignment horizontal="center" vertical="top"/>
      <protection/>
    </xf>
    <xf numFmtId="49" fontId="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right" vertical="center"/>
      <protection/>
    </xf>
    <xf numFmtId="3" fontId="0" fillId="0" borderId="136" xfId="0" applyNumberFormat="1" applyFont="1" applyFill="1" applyBorder="1" applyAlignment="1" applyProtection="1">
      <alignment horizontal="center" vertical="center"/>
      <protection/>
    </xf>
    <xf numFmtId="3" fontId="0" fillId="0" borderId="137" xfId="0" applyNumberFormat="1" applyFont="1" applyFill="1" applyBorder="1" applyAlignment="1" applyProtection="1">
      <alignment horizontal="center" vertical="center"/>
      <protection/>
    </xf>
    <xf numFmtId="3" fontId="0" fillId="0" borderId="138" xfId="0" applyNumberFormat="1" applyFont="1" applyFill="1" applyBorder="1" applyAlignment="1" applyProtection="1">
      <alignment horizontal="center" vertical="center"/>
      <protection/>
    </xf>
    <xf numFmtId="49" fontId="0" fillId="0" borderId="139" xfId="0" applyNumberFormat="1" applyFont="1" applyFill="1" applyBorder="1" applyAlignment="1" applyProtection="1">
      <alignment horizontal="center" vertical="center"/>
      <protection/>
    </xf>
    <xf numFmtId="0" fontId="0" fillId="0" borderId="140" xfId="0" applyFont="1" applyFill="1" applyBorder="1" applyAlignment="1" applyProtection="1">
      <alignment vertical="center"/>
      <protection/>
    </xf>
    <xf numFmtId="0" fontId="1" fillId="0" borderId="72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vertical="center"/>
      <protection/>
    </xf>
    <xf numFmtId="0" fontId="0" fillId="0" borderId="72" xfId="0" applyFont="1" applyFill="1" applyBorder="1" applyAlignment="1" applyProtection="1">
      <alignment vertical="center"/>
      <protection/>
    </xf>
    <xf numFmtId="0" fontId="0" fillId="0" borderId="72" xfId="0" applyFont="1" applyFill="1" applyBorder="1" applyAlignment="1" applyProtection="1">
      <alignment horizontal="right" vertical="center"/>
      <protection/>
    </xf>
    <xf numFmtId="3" fontId="1" fillId="0" borderId="141" xfId="0" applyNumberFormat="1" applyFont="1" applyFill="1" applyBorder="1" applyAlignment="1" applyProtection="1">
      <alignment vertical="center"/>
      <protection/>
    </xf>
    <xf numFmtId="3" fontId="1" fillId="0" borderId="142" xfId="0" applyNumberFormat="1" applyFont="1" applyFill="1" applyBorder="1" applyAlignment="1" applyProtection="1">
      <alignment vertical="center"/>
      <protection/>
    </xf>
    <xf numFmtId="49" fontId="0" fillId="0" borderId="143" xfId="0" applyNumberFormat="1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left" vertical="center"/>
      <protection/>
    </xf>
    <xf numFmtId="3" fontId="0" fillId="0" borderId="141" xfId="0" applyNumberFormat="1" applyFont="1" applyFill="1" applyBorder="1" applyAlignment="1" applyProtection="1">
      <alignment vertical="center"/>
      <protection/>
    </xf>
    <xf numFmtId="3" fontId="0" fillId="0" borderId="142" xfId="0" applyNumberFormat="1" applyFont="1" applyFill="1" applyBorder="1" applyAlignment="1" applyProtection="1">
      <alignment vertical="center"/>
      <protection/>
    </xf>
    <xf numFmtId="0" fontId="28" fillId="0" borderId="72" xfId="0" applyFont="1" applyFill="1" applyBorder="1" applyAlignment="1" applyProtection="1">
      <alignment horizontal="right" vertical="center"/>
      <protection/>
    </xf>
    <xf numFmtId="0" fontId="28" fillId="0" borderId="72" xfId="0" applyFont="1" applyFill="1" applyBorder="1" applyAlignment="1" applyProtection="1">
      <alignment vertical="center"/>
      <protection/>
    </xf>
    <xf numFmtId="3" fontId="28" fillId="0" borderId="141" xfId="0" applyNumberFormat="1" applyFont="1" applyFill="1" applyBorder="1" applyAlignment="1" applyProtection="1">
      <alignment vertical="center"/>
      <protection locked="0"/>
    </xf>
    <xf numFmtId="3" fontId="28" fillId="0" borderId="142" xfId="0" applyNumberFormat="1" applyFont="1" applyFill="1" applyBorder="1" applyAlignment="1" applyProtection="1">
      <alignment vertical="center"/>
      <protection locked="0"/>
    </xf>
    <xf numFmtId="49" fontId="0" fillId="0" borderId="87" xfId="0" applyNumberFormat="1" applyFont="1" applyFill="1" applyBorder="1" applyAlignment="1" applyProtection="1">
      <alignment horizontal="center" vertical="center"/>
      <protection/>
    </xf>
    <xf numFmtId="49" fontId="0" fillId="0" borderId="88" xfId="0" applyNumberFormat="1" applyFont="1" applyFill="1" applyBorder="1" applyAlignment="1" applyProtection="1">
      <alignment horizontal="center" vertical="center"/>
      <protection/>
    </xf>
    <xf numFmtId="0" fontId="0" fillId="0" borderId="131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3" fontId="28" fillId="0" borderId="144" xfId="0" applyNumberFormat="1" applyFont="1" applyFill="1" applyBorder="1" applyAlignment="1" applyProtection="1">
      <alignment vertical="center"/>
      <protection locked="0"/>
    </xf>
    <xf numFmtId="3" fontId="28" fillId="0" borderId="135" xfId="0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left" vertical="center"/>
      <protection/>
    </xf>
    <xf numFmtId="0" fontId="1" fillId="0" borderId="49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right" vertical="center"/>
      <protection/>
    </xf>
    <xf numFmtId="3" fontId="1" fillId="0" borderId="26" xfId="0" applyNumberFormat="1" applyFont="1" applyFill="1" applyBorder="1" applyAlignment="1" applyProtection="1">
      <alignment vertical="center"/>
      <protection/>
    </xf>
    <xf numFmtId="3" fontId="1" fillId="0" borderId="47" xfId="0" applyNumberFormat="1" applyFont="1" applyFill="1" applyBorder="1" applyAlignment="1" applyProtection="1">
      <alignment vertical="center"/>
      <protection/>
    </xf>
    <xf numFmtId="0" fontId="28" fillId="0" borderId="49" xfId="0" applyFont="1" applyFill="1" applyBorder="1" applyAlignment="1" applyProtection="1">
      <alignment vertical="center"/>
      <protection/>
    </xf>
    <xf numFmtId="3" fontId="28" fillId="0" borderId="26" xfId="0" applyNumberFormat="1" applyFont="1" applyFill="1" applyBorder="1" applyAlignment="1" applyProtection="1">
      <alignment vertical="center"/>
      <protection locked="0"/>
    </xf>
    <xf numFmtId="3" fontId="28" fillId="0" borderId="47" xfId="0" applyNumberFormat="1" applyFont="1" applyFill="1" applyBorder="1" applyAlignment="1" applyProtection="1">
      <alignment vertical="center"/>
      <protection locked="0"/>
    </xf>
    <xf numFmtId="3" fontId="1" fillId="0" borderId="145" xfId="0" applyNumberFormat="1" applyFont="1" applyFill="1" applyBorder="1" applyAlignment="1" applyProtection="1">
      <alignment vertical="center"/>
      <protection/>
    </xf>
    <xf numFmtId="3" fontId="1" fillId="0" borderId="146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31" fillId="0" borderId="132" xfId="0" applyNumberFormat="1" applyFont="1" applyFill="1" applyBorder="1" applyAlignment="1" applyProtection="1">
      <alignment horizontal="center"/>
      <protection/>
    </xf>
    <xf numFmtId="49" fontId="31" fillId="0" borderId="147" xfId="0" applyNumberFormat="1" applyFont="1" applyFill="1" applyBorder="1" applyAlignment="1" applyProtection="1">
      <alignment horizontal="center" vertical="top"/>
      <protection/>
    </xf>
    <xf numFmtId="0" fontId="31" fillId="0" borderId="13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right" vertical="top"/>
      <protection/>
    </xf>
    <xf numFmtId="3" fontId="0" fillId="0" borderId="145" xfId="0" applyNumberFormat="1" applyFont="1" applyFill="1" applyBorder="1" applyAlignment="1" applyProtection="1">
      <alignment horizontal="center" vertical="center"/>
      <protection/>
    </xf>
    <xf numFmtId="49" fontId="0" fillId="0" borderId="76" xfId="0" applyNumberFormat="1" applyFont="1" applyFill="1" applyBorder="1" applyAlignment="1" applyProtection="1">
      <alignment horizontal="center" vertical="center"/>
      <protection/>
    </xf>
    <xf numFmtId="3" fontId="1" fillId="0" borderId="139" xfId="0" applyNumberFormat="1" applyFont="1" applyFill="1" applyBorder="1" applyAlignment="1" applyProtection="1">
      <alignment vertical="center"/>
      <protection/>
    </xf>
    <xf numFmtId="3" fontId="0" fillId="0" borderId="139" xfId="0" applyNumberFormat="1" applyFont="1" applyFill="1" applyBorder="1" applyAlignment="1" applyProtection="1">
      <alignment vertical="center"/>
      <protection locked="0"/>
    </xf>
    <xf numFmtId="3" fontId="0" fillId="0" borderId="141" xfId="0" applyNumberFormat="1" applyFont="1" applyFill="1" applyBorder="1" applyAlignment="1" applyProtection="1">
      <alignment vertical="center"/>
      <protection locked="0"/>
    </xf>
    <xf numFmtId="3" fontId="0" fillId="0" borderId="142" xfId="0" applyNumberFormat="1" applyFont="1" applyFill="1" applyBorder="1" applyAlignment="1" applyProtection="1">
      <alignment vertical="center"/>
      <protection locked="0"/>
    </xf>
    <xf numFmtId="49" fontId="0" fillId="0" borderId="140" xfId="0" applyNumberFormat="1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 quotePrefix="1">
      <alignment horizontal="right" vertical="center"/>
      <protection/>
    </xf>
    <xf numFmtId="3" fontId="0" fillId="0" borderId="139" xfId="0" applyNumberFormat="1" applyFont="1" applyFill="1" applyBorder="1" applyAlignment="1" applyProtection="1">
      <alignment vertical="center"/>
      <protection/>
    </xf>
    <xf numFmtId="3" fontId="28" fillId="0" borderId="139" xfId="0" applyNumberFormat="1" applyFont="1" applyFill="1" applyBorder="1" applyAlignment="1" applyProtection="1">
      <alignment vertical="center"/>
      <protection locked="0"/>
    </xf>
    <xf numFmtId="0" fontId="28" fillId="0" borderId="140" xfId="0" applyFont="1" applyFill="1" applyBorder="1" applyAlignment="1" applyProtection="1">
      <alignment vertical="center"/>
      <protection/>
    </xf>
    <xf numFmtId="43" fontId="28" fillId="0" borderId="72" xfId="42" applyFont="1" applyFill="1" applyBorder="1" applyAlignment="1" applyProtection="1">
      <alignment horizontal="left" vertical="center"/>
      <protection/>
    </xf>
    <xf numFmtId="3" fontId="28" fillId="0" borderId="147" xfId="0" applyNumberFormat="1" applyFont="1" applyFill="1" applyBorder="1" applyAlignment="1" applyProtection="1">
      <alignment vertical="center"/>
      <protection locked="0"/>
    </xf>
    <xf numFmtId="0" fontId="28" fillId="0" borderId="49" xfId="0" applyFont="1" applyFill="1" applyBorder="1" applyAlignment="1" applyProtection="1">
      <alignment horizontal="right" vertical="center"/>
      <protection/>
    </xf>
    <xf numFmtId="0" fontId="28" fillId="0" borderId="47" xfId="0" applyFont="1" applyFill="1" applyBorder="1" applyAlignment="1" applyProtection="1">
      <alignment vertical="center"/>
      <protection/>
    </xf>
    <xf numFmtId="0" fontId="28" fillId="0" borderId="26" xfId="0" applyFont="1" applyFill="1" applyBorder="1" applyAlignment="1" applyProtection="1">
      <alignment vertical="center"/>
      <protection/>
    </xf>
    <xf numFmtId="0" fontId="28" fillId="0" borderId="26" xfId="0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>
      <alignment/>
    </xf>
    <xf numFmtId="0" fontId="0" fillId="0" borderId="68" xfId="0" applyFont="1" applyFill="1" applyBorder="1" applyAlignment="1" applyProtection="1">
      <alignment vertical="center"/>
      <protection/>
    </xf>
    <xf numFmtId="0" fontId="28" fillId="0" borderId="56" xfId="0" applyFont="1" applyFill="1" applyBorder="1" applyAlignment="1" applyProtection="1">
      <alignment horizontal="right" vertical="center"/>
      <protection/>
    </xf>
    <xf numFmtId="0" fontId="28" fillId="0" borderId="56" xfId="0" applyFont="1" applyFill="1" applyBorder="1" applyAlignment="1" applyProtection="1">
      <alignment vertical="center"/>
      <protection/>
    </xf>
    <xf numFmtId="0" fontId="28" fillId="0" borderId="57" xfId="0" applyFont="1" applyFill="1" applyBorder="1" applyAlignment="1" applyProtection="1">
      <alignment horizontal="right" vertical="center"/>
      <protection/>
    </xf>
    <xf numFmtId="3" fontId="28" fillId="0" borderId="55" xfId="0" applyNumberFormat="1" applyFont="1" applyFill="1" applyBorder="1" applyAlignment="1" applyProtection="1">
      <alignment vertical="center"/>
      <protection locked="0"/>
    </xf>
    <xf numFmtId="3" fontId="28" fillId="0" borderId="148" xfId="0" applyNumberFormat="1" applyFont="1" applyFill="1" applyBorder="1" applyAlignment="1" applyProtection="1">
      <alignment vertical="center"/>
      <protection locked="0"/>
    </xf>
    <xf numFmtId="3" fontId="28" fillId="0" borderId="149" xfId="0" applyNumberFormat="1" applyFont="1" applyFill="1" applyBorder="1" applyAlignment="1" applyProtection="1">
      <alignment vertical="center"/>
      <protection locked="0"/>
    </xf>
    <xf numFmtId="3" fontId="28" fillId="0" borderId="15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Fill="1" applyBorder="1" applyAlignment="1" applyProtection="1">
      <alignment vertical="center"/>
      <protection/>
    </xf>
    <xf numFmtId="0" fontId="0" fillId="0" borderId="77" xfId="0" applyFont="1" applyFill="1" applyBorder="1" applyAlignment="1" applyProtection="1">
      <alignment horizontal="right" vertical="center"/>
      <protection/>
    </xf>
    <xf numFmtId="3" fontId="1" fillId="0" borderId="55" xfId="0" applyNumberFormat="1" applyFont="1" applyFill="1" applyBorder="1" applyAlignment="1" applyProtection="1">
      <alignment vertical="center"/>
      <protection/>
    </xf>
    <xf numFmtId="0" fontId="28" fillId="0" borderId="47" xfId="0" applyFont="1" applyFill="1" applyBorder="1" applyAlignment="1" applyProtection="1">
      <alignment horizontal="right" vertical="center"/>
      <protection/>
    </xf>
    <xf numFmtId="0" fontId="1" fillId="0" borderId="151" xfId="0" applyFont="1" applyFill="1" applyBorder="1" applyAlignment="1" applyProtection="1">
      <alignment horizontal="left" vertical="center"/>
      <protection/>
    </xf>
    <xf numFmtId="0" fontId="1" fillId="0" borderId="56" xfId="0" applyFont="1" applyFill="1" applyBorder="1" applyAlignment="1" applyProtection="1">
      <alignment vertical="center"/>
      <protection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49" xfId="0" applyNumberFormat="1" applyFont="1" applyFill="1" applyBorder="1" applyAlignment="1" applyProtection="1">
      <alignment vertical="center"/>
      <protection locked="0"/>
    </xf>
    <xf numFmtId="3" fontId="1" fillId="0" borderId="136" xfId="0" applyNumberFormat="1" applyFont="1" applyFill="1" applyBorder="1" applyAlignment="1" applyProtection="1">
      <alignment vertical="center"/>
      <protection/>
    </xf>
    <xf numFmtId="3" fontId="1" fillId="0" borderId="13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0" borderId="132" xfId="0" applyFont="1" applyFill="1" applyBorder="1" applyAlignment="1" applyProtection="1">
      <alignment horizontal="center"/>
      <protection/>
    </xf>
    <xf numFmtId="0" fontId="31" fillId="0" borderId="147" xfId="0" applyFont="1" applyFill="1" applyBorder="1" applyAlignment="1" applyProtection="1">
      <alignment horizontal="center" vertical="top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28" fillId="0" borderId="139" xfId="0" applyFont="1" applyFill="1" applyBorder="1" applyAlignment="1" applyProtection="1">
      <alignment horizontal="center" vertical="center"/>
      <protection/>
    </xf>
    <xf numFmtId="0" fontId="32" fillId="0" borderId="72" xfId="0" applyFont="1" applyFill="1" applyBorder="1" applyAlignment="1" applyProtection="1">
      <alignment vertical="center"/>
      <protection/>
    </xf>
    <xf numFmtId="0" fontId="0" fillId="0" borderId="139" xfId="0" applyFont="1" applyFill="1" applyBorder="1" applyAlignment="1" applyProtection="1">
      <alignment horizontal="center" vertical="center"/>
      <protection/>
    </xf>
    <xf numFmtId="3" fontId="0" fillId="0" borderId="143" xfId="0" applyNumberFormat="1" applyFont="1" applyFill="1" applyBorder="1" applyAlignment="1" applyProtection="1">
      <alignment vertical="center"/>
      <protection/>
    </xf>
    <xf numFmtId="3" fontId="0" fillId="0" borderId="152" xfId="0" applyNumberFormat="1" applyFont="1" applyFill="1" applyBorder="1" applyAlignment="1" applyProtection="1">
      <alignment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90" fontId="24" fillId="0" borderId="0" xfId="42" applyNumberFormat="1" applyFont="1" applyBorder="1" applyAlignment="1" applyProtection="1">
      <alignment horizontal="center" vertical="center"/>
      <protection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3" fillId="0" borderId="56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23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shrinkToFit="1"/>
    </xf>
    <xf numFmtId="3" fontId="4" fillId="0" borderId="62" xfId="0" applyNumberFormat="1" applyFont="1" applyFill="1" applyBorder="1" applyAlignment="1" applyProtection="1">
      <alignment horizontal="center"/>
      <protection/>
    </xf>
    <xf numFmtId="0" fontId="1" fillId="0" borderId="66" xfId="0" applyFont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32" xfId="0" applyNumberFormat="1" applyBorder="1" applyAlignment="1" applyProtection="1">
      <alignment horizontal="center" vertical="center"/>
      <protection/>
    </xf>
    <xf numFmtId="3" fontId="4" fillId="0" borderId="38" xfId="0" applyNumberFormat="1" applyFont="1" applyFill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4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wrapText="1"/>
      <protection locked="0"/>
    </xf>
    <xf numFmtId="0" fontId="24" fillId="0" borderId="56" xfId="0" applyFont="1" applyBorder="1" applyAlignment="1" applyProtection="1">
      <alignment horizontal="center"/>
      <protection/>
    </xf>
    <xf numFmtId="3" fontId="24" fillId="0" borderId="56" xfId="0" applyNumberFormat="1" applyFont="1" applyBorder="1" applyAlignment="1" applyProtection="1">
      <alignment horizontal="center"/>
      <protection/>
    </xf>
    <xf numFmtId="10" fontId="2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3" fontId="8" fillId="0" borderId="28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3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/>
    </xf>
    <xf numFmtId="0" fontId="20" fillId="0" borderId="88" xfId="0" applyFont="1" applyBorder="1" applyAlignment="1">
      <alignment horizontal="left" vertical="center"/>
    </xf>
    <xf numFmtId="0" fontId="20" fillId="0" borderId="8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3" fillId="0" borderId="56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0" fillId="0" borderId="56" xfId="0" applyNumberFormat="1" applyBorder="1" applyAlignment="1">
      <alignment horizontal="center"/>
    </xf>
    <xf numFmtId="190" fontId="24" fillId="0" borderId="0" xfId="42" applyNumberFormat="1" applyFont="1" applyBorder="1" applyAlignment="1" applyProtection="1">
      <alignment horizontal="center" vertical="center"/>
      <protection/>
    </xf>
    <xf numFmtId="3" fontId="24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56" xfId="0" applyFont="1" applyBorder="1" applyAlignment="1">
      <alignment horizontal="center" wrapText="1"/>
    </xf>
    <xf numFmtId="0" fontId="33" fillId="0" borderId="71" xfId="0" applyFont="1" applyBorder="1" applyAlignment="1">
      <alignment horizontal="center" wrapText="1"/>
    </xf>
    <xf numFmtId="3" fontId="24" fillId="0" borderId="56" xfId="0" applyNumberFormat="1" applyFon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3" fontId="24" fillId="0" borderId="71" xfId="0" applyNumberFormat="1" applyFont="1" applyBorder="1" applyAlignment="1" applyProtection="1">
      <alignment horizontal="center"/>
      <protection locked="0"/>
    </xf>
    <xf numFmtId="3" fontId="0" fillId="0" borderId="71" xfId="0" applyNumberFormat="1" applyBorder="1" applyAlignment="1" applyProtection="1">
      <alignment horizontal="center"/>
      <protection locked="0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ás 2" xfId="45"/>
    <cellStyle name="Hivatkozás 2 2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3 2" xfId="61"/>
    <cellStyle name="Normál 3 3" xfId="62"/>
    <cellStyle name="Normál 4" xfId="63"/>
    <cellStyle name="Normál_Fürdő5a" xfId="64"/>
    <cellStyle name="Normál_Hőszolg5a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  <cellStyle name="Százalék 2 2" xfId="74"/>
    <cellStyle name="Százalék 3" xfId="75"/>
    <cellStyle name="Százalék 4" xfId="76"/>
    <cellStyle name="Százalék 5" xfId="77"/>
    <cellStyle name="Százalék 6" xfId="78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/>
    <dxf>
      <fill>
        <patternFill>
          <bgColor theme="9" tint="-0.24993999302387238"/>
        </patternFill>
      </fill>
    </dxf>
    <dxf/>
    <dxf/>
    <dxf>
      <fill>
        <patternFill>
          <bgColor theme="9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142875</xdr:rowOff>
    </xdr:from>
    <xdr:to>
      <xdr:col>6</xdr:col>
      <xdr:colOff>38100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57650" y="466725"/>
          <a:ext cx="3190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1:O47"/>
  <sheetViews>
    <sheetView tabSelected="1" workbookViewId="0" topLeftCell="A3">
      <selection activeCell="A1" sqref="A1"/>
    </sheetView>
  </sheetViews>
  <sheetFormatPr defaultColWidth="9.00390625" defaultRowHeight="12.75"/>
  <cols>
    <col min="1" max="1" width="44.125" style="0" customWidth="1"/>
    <col min="14" max="15" width="10.375" style="0" bestFit="1" customWidth="1"/>
  </cols>
  <sheetData>
    <row r="1" ht="15">
      <c r="A1" s="397" t="s">
        <v>229</v>
      </c>
    </row>
    <row r="2" ht="15">
      <c r="A2" s="395" t="s">
        <v>577</v>
      </c>
    </row>
    <row r="3" spans="1:12" ht="30" customHeight="1">
      <c r="A3" s="395" t="s">
        <v>1206</v>
      </c>
      <c r="B3" s="564" t="s">
        <v>232</v>
      </c>
      <c r="C3" s="564" t="s">
        <v>228</v>
      </c>
      <c r="D3" s="564" t="s">
        <v>229</v>
      </c>
      <c r="E3" s="564" t="s">
        <v>230</v>
      </c>
      <c r="F3" s="564" t="s">
        <v>231</v>
      </c>
      <c r="G3" s="564" t="s">
        <v>73</v>
      </c>
      <c r="H3" s="564" t="s">
        <v>697</v>
      </c>
      <c r="I3" s="564" t="s">
        <v>756</v>
      </c>
      <c r="J3" s="564" t="s">
        <v>756</v>
      </c>
      <c r="L3" s="564" t="s">
        <v>169</v>
      </c>
    </row>
    <row r="4" spans="1:15" ht="66" hidden="1">
      <c r="A4" s="387" t="s">
        <v>501</v>
      </c>
      <c r="B4" s="396" t="s">
        <v>232</v>
      </c>
      <c r="C4" s="396" t="s">
        <v>228</v>
      </c>
      <c r="D4" s="396" t="s">
        <v>229</v>
      </c>
      <c r="E4" s="396" t="s">
        <v>230</v>
      </c>
      <c r="F4" s="396" t="s">
        <v>231</v>
      </c>
      <c r="G4" s="396" t="s">
        <v>780</v>
      </c>
      <c r="H4" s="396" t="s">
        <v>697</v>
      </c>
      <c r="I4" s="396" t="s">
        <v>756</v>
      </c>
      <c r="J4" s="396" t="s">
        <v>728</v>
      </c>
      <c r="K4" s="396" t="s">
        <v>169</v>
      </c>
      <c r="L4" s="396" t="s">
        <v>665</v>
      </c>
      <c r="M4" s="396" t="s">
        <v>578</v>
      </c>
      <c r="N4" s="396" t="s">
        <v>579</v>
      </c>
      <c r="O4" t="s">
        <v>229</v>
      </c>
    </row>
    <row r="5" spans="1:15" ht="105" hidden="1">
      <c r="A5" t="s">
        <v>418</v>
      </c>
      <c r="B5" s="389" t="s">
        <v>518</v>
      </c>
      <c r="C5" s="390" t="s">
        <v>699</v>
      </c>
      <c r="D5" s="389" t="s">
        <v>519</v>
      </c>
      <c r="E5" s="389" t="s">
        <v>520</v>
      </c>
      <c r="F5" s="389" t="s">
        <v>521</v>
      </c>
      <c r="G5" s="389" t="s">
        <v>522</v>
      </c>
      <c r="H5" s="490" t="s">
        <v>570</v>
      </c>
      <c r="I5" s="390" t="s">
        <v>82</v>
      </c>
      <c r="J5" s="390" t="s">
        <v>82</v>
      </c>
      <c r="K5" s="389" t="s">
        <v>523</v>
      </c>
      <c r="L5" s="389" t="s">
        <v>521</v>
      </c>
      <c r="M5" s="390"/>
      <c r="N5" s="391" t="s">
        <v>524</v>
      </c>
      <c r="O5" s="392" t="s">
        <v>519</v>
      </c>
    </row>
    <row r="6" spans="1:15" ht="78.75" hidden="1">
      <c r="A6" t="s">
        <v>419</v>
      </c>
      <c r="B6" s="389" t="s">
        <v>525</v>
      </c>
      <c r="C6" s="389" t="s">
        <v>526</v>
      </c>
      <c r="D6" s="389" t="s">
        <v>527</v>
      </c>
      <c r="E6" s="389" t="s">
        <v>528</v>
      </c>
      <c r="F6" s="389" t="s">
        <v>529</v>
      </c>
      <c r="G6" s="389" t="s">
        <v>530</v>
      </c>
      <c r="H6" s="490" t="s">
        <v>536</v>
      </c>
      <c r="I6" s="518"/>
      <c r="J6" s="518"/>
      <c r="K6" s="389" t="s">
        <v>532</v>
      </c>
      <c r="L6" s="389" t="s">
        <v>529</v>
      </c>
      <c r="M6" s="389"/>
      <c r="N6" s="391" t="s">
        <v>533</v>
      </c>
      <c r="O6" s="392" t="s">
        <v>527</v>
      </c>
    </row>
    <row r="7" spans="1:15" ht="158.25" hidden="1">
      <c r="A7" t="s">
        <v>420</v>
      </c>
      <c r="B7" s="389" t="s">
        <v>698</v>
      </c>
      <c r="C7" s="389" t="s">
        <v>534</v>
      </c>
      <c r="D7" s="389" t="s">
        <v>535</v>
      </c>
      <c r="E7" s="389" t="s">
        <v>536</v>
      </c>
      <c r="F7" s="389" t="s">
        <v>537</v>
      </c>
      <c r="G7" s="390" t="s">
        <v>700</v>
      </c>
      <c r="H7" s="491" t="s">
        <v>82</v>
      </c>
      <c r="I7" s="518"/>
      <c r="J7" s="518"/>
      <c r="K7" s="389" t="s">
        <v>538</v>
      </c>
      <c r="L7" s="389" t="s">
        <v>537</v>
      </c>
      <c r="M7" s="389"/>
      <c r="N7" s="391" t="s">
        <v>539</v>
      </c>
      <c r="O7" s="392" t="s">
        <v>535</v>
      </c>
    </row>
    <row r="8" spans="1:15" ht="52.5" hidden="1">
      <c r="A8" t="s">
        <v>421</v>
      </c>
      <c r="B8" s="393" t="s">
        <v>782</v>
      </c>
      <c r="C8" s="389" t="s">
        <v>540</v>
      </c>
      <c r="D8" s="389" t="s">
        <v>541</v>
      </c>
      <c r="E8" s="389" t="s">
        <v>82</v>
      </c>
      <c r="F8" s="389" t="s">
        <v>757</v>
      </c>
      <c r="G8" s="389" t="s">
        <v>542</v>
      </c>
      <c r="H8" s="490" t="s">
        <v>543</v>
      </c>
      <c r="I8" s="518"/>
      <c r="J8" s="518"/>
      <c r="K8" s="389" t="s">
        <v>544</v>
      </c>
      <c r="L8" s="390" t="s">
        <v>82</v>
      </c>
      <c r="M8" s="390" t="s">
        <v>82</v>
      </c>
      <c r="N8" s="391" t="s">
        <v>545</v>
      </c>
      <c r="O8" s="392" t="s">
        <v>541</v>
      </c>
    </row>
    <row r="9" spans="1:15" ht="92.25" hidden="1">
      <c r="A9" t="s">
        <v>422</v>
      </c>
      <c r="B9" s="393"/>
      <c r="C9" s="393" t="s">
        <v>531</v>
      </c>
      <c r="D9" s="389" t="s">
        <v>546</v>
      </c>
      <c r="E9" s="393" t="s">
        <v>531</v>
      </c>
      <c r="F9" s="389" t="s">
        <v>547</v>
      </c>
      <c r="G9" s="390" t="s">
        <v>758</v>
      </c>
      <c r="H9" s="492" t="s">
        <v>531</v>
      </c>
      <c r="I9" s="518"/>
      <c r="J9" s="518"/>
      <c r="K9" s="389" t="s">
        <v>548</v>
      </c>
      <c r="L9" s="389" t="s">
        <v>547</v>
      </c>
      <c r="M9" s="393"/>
      <c r="N9" s="391" t="s">
        <v>549</v>
      </c>
      <c r="O9" s="392" t="s">
        <v>546</v>
      </c>
    </row>
    <row r="10" spans="1:15" ht="118.5" hidden="1">
      <c r="A10" t="s">
        <v>423</v>
      </c>
      <c r="B10" s="389" t="s">
        <v>550</v>
      </c>
      <c r="C10" s="389" t="s">
        <v>551</v>
      </c>
      <c r="D10" s="389" t="s">
        <v>552</v>
      </c>
      <c r="E10" s="389" t="s">
        <v>553</v>
      </c>
      <c r="F10" s="389" t="s">
        <v>554</v>
      </c>
      <c r="G10" s="389" t="s">
        <v>555</v>
      </c>
      <c r="H10" s="490" t="s">
        <v>680</v>
      </c>
      <c r="I10" s="390" t="s">
        <v>703</v>
      </c>
      <c r="J10" s="390" t="s">
        <v>783</v>
      </c>
      <c r="K10" s="389" t="s">
        <v>556</v>
      </c>
      <c r="L10" s="389" t="s">
        <v>554</v>
      </c>
      <c r="M10" s="390" t="s">
        <v>704</v>
      </c>
      <c r="N10" s="393" t="s">
        <v>524</v>
      </c>
      <c r="O10" s="392" t="s">
        <v>552</v>
      </c>
    </row>
    <row r="11" spans="1:15" ht="105" hidden="1">
      <c r="A11" t="s">
        <v>424</v>
      </c>
      <c r="B11" s="390" t="s">
        <v>759</v>
      </c>
      <c r="C11" s="389" t="s">
        <v>557</v>
      </c>
      <c r="D11" s="389" t="s">
        <v>82</v>
      </c>
      <c r="E11" s="389" t="s">
        <v>227</v>
      </c>
      <c r="F11" s="389" t="s">
        <v>558</v>
      </c>
      <c r="G11" s="389" t="s">
        <v>559</v>
      </c>
      <c r="H11" s="491" t="s">
        <v>681</v>
      </c>
      <c r="I11" s="517" t="s">
        <v>82</v>
      </c>
      <c r="J11" s="517" t="s">
        <v>552</v>
      </c>
      <c r="K11" s="389" t="s">
        <v>560</v>
      </c>
      <c r="L11" s="389" t="s">
        <v>558</v>
      </c>
      <c r="M11" s="390" t="s">
        <v>705</v>
      </c>
      <c r="N11" s="393" t="s">
        <v>533</v>
      </c>
      <c r="O11" s="392" t="s">
        <v>82</v>
      </c>
    </row>
    <row r="12" spans="1:15" ht="78.75" hidden="1">
      <c r="A12" t="s">
        <v>425</v>
      </c>
      <c r="B12" s="390" t="s">
        <v>760</v>
      </c>
      <c r="C12" s="389" t="s">
        <v>561</v>
      </c>
      <c r="D12" s="389" t="s">
        <v>562</v>
      </c>
      <c r="E12" s="389" t="s">
        <v>552</v>
      </c>
      <c r="F12" s="389" t="s">
        <v>563</v>
      </c>
      <c r="G12" s="389" t="s">
        <v>761</v>
      </c>
      <c r="H12" s="490" t="s">
        <v>82</v>
      </c>
      <c r="I12" s="518" t="s">
        <v>762</v>
      </c>
      <c r="J12" s="518" t="s">
        <v>784</v>
      </c>
      <c r="K12" s="389" t="s">
        <v>564</v>
      </c>
      <c r="L12" s="389" t="s">
        <v>563</v>
      </c>
      <c r="M12" s="390" t="s">
        <v>706</v>
      </c>
      <c r="N12" s="393" t="s">
        <v>539</v>
      </c>
      <c r="O12" s="392" t="s">
        <v>562</v>
      </c>
    </row>
    <row r="13" spans="1:15" ht="78.75" hidden="1">
      <c r="A13" t="s">
        <v>426</v>
      </c>
      <c r="B13" s="393" t="s">
        <v>531</v>
      </c>
      <c r="C13" s="389" t="s">
        <v>565</v>
      </c>
      <c r="D13" s="389" t="s">
        <v>566</v>
      </c>
      <c r="E13" s="389" t="s">
        <v>567</v>
      </c>
      <c r="F13" s="390" t="s">
        <v>701</v>
      </c>
      <c r="G13" s="389" t="s">
        <v>569</v>
      </c>
      <c r="H13" s="490" t="s">
        <v>682</v>
      </c>
      <c r="I13" s="518"/>
      <c r="J13" s="518" t="s">
        <v>785</v>
      </c>
      <c r="K13" s="389" t="s">
        <v>571</v>
      </c>
      <c r="L13" s="389" t="s">
        <v>568</v>
      </c>
      <c r="M13" s="390" t="s">
        <v>82</v>
      </c>
      <c r="N13" s="393" t="s">
        <v>545</v>
      </c>
      <c r="O13" s="392" t="s">
        <v>566</v>
      </c>
    </row>
    <row r="14" spans="1:15" ht="92.25" hidden="1">
      <c r="A14" t="s">
        <v>427</v>
      </c>
      <c r="B14" s="393" t="s">
        <v>531</v>
      </c>
      <c r="C14" s="389" t="s">
        <v>572</v>
      </c>
      <c r="D14" s="389" t="s">
        <v>573</v>
      </c>
      <c r="E14" s="393" t="s">
        <v>531</v>
      </c>
      <c r="F14" s="390" t="s">
        <v>702</v>
      </c>
      <c r="G14" s="389" t="s">
        <v>575</v>
      </c>
      <c r="H14" s="490" t="s">
        <v>683</v>
      </c>
      <c r="I14" s="518"/>
      <c r="J14" s="518"/>
      <c r="K14" s="389" t="s">
        <v>576</v>
      </c>
      <c r="L14" s="389" t="s">
        <v>574</v>
      </c>
      <c r="M14" s="390" t="s">
        <v>569</v>
      </c>
      <c r="N14" s="393" t="s">
        <v>549</v>
      </c>
      <c r="O14" s="392" t="s">
        <v>573</v>
      </c>
    </row>
    <row r="18" ht="12.75">
      <c r="A18" s="394" t="s">
        <v>582</v>
      </c>
    </row>
    <row r="20" ht="12.75">
      <c r="A20" s="388" t="s">
        <v>502</v>
      </c>
    </row>
    <row r="21" ht="12.75">
      <c r="A21" s="388" t="s">
        <v>696</v>
      </c>
    </row>
    <row r="22" ht="12.75">
      <c r="A22" s="388" t="s">
        <v>503</v>
      </c>
    </row>
    <row r="23" ht="12.75">
      <c r="A23" s="388" t="s">
        <v>504</v>
      </c>
    </row>
    <row r="24" ht="12.75">
      <c r="A24" s="388" t="s">
        <v>505</v>
      </c>
    </row>
    <row r="25" ht="12.75">
      <c r="A25" s="388" t="s">
        <v>506</v>
      </c>
    </row>
    <row r="26" ht="12.75">
      <c r="A26" s="388" t="s">
        <v>507</v>
      </c>
    </row>
    <row r="27" ht="12.75">
      <c r="A27" s="388" t="s">
        <v>508</v>
      </c>
    </row>
    <row r="28" ht="12.75">
      <c r="A28" s="388" t="s">
        <v>509</v>
      </c>
    </row>
    <row r="29" ht="12.75">
      <c r="A29" s="388" t="s">
        <v>510</v>
      </c>
    </row>
    <row r="30" ht="12.75">
      <c r="A30" s="388" t="s">
        <v>511</v>
      </c>
    </row>
    <row r="31" ht="12.75">
      <c r="A31" s="388" t="s">
        <v>512</v>
      </c>
    </row>
    <row r="32" ht="12.75">
      <c r="A32" s="388" t="s">
        <v>513</v>
      </c>
    </row>
    <row r="33" ht="12.75">
      <c r="A33" s="507" t="s">
        <v>684</v>
      </c>
    </row>
    <row r="34" ht="12.75">
      <c r="A34" s="507" t="s">
        <v>685</v>
      </c>
    </row>
    <row r="35" ht="12.75">
      <c r="A35" s="388" t="s">
        <v>514</v>
      </c>
    </row>
    <row r="36" ht="12.75">
      <c r="A36" s="388" t="s">
        <v>515</v>
      </c>
    </row>
    <row r="37" ht="12.75">
      <c r="A37" s="388" t="s">
        <v>516</v>
      </c>
    </row>
    <row r="38" ht="12.75">
      <c r="A38" s="388" t="s">
        <v>580</v>
      </c>
    </row>
    <row r="39" ht="12.75">
      <c r="A39" s="388" t="s">
        <v>581</v>
      </c>
    </row>
    <row r="40" ht="12.75">
      <c r="A40" s="388" t="s">
        <v>517</v>
      </c>
    </row>
    <row r="41" ht="12.75">
      <c r="A41" s="388"/>
    </row>
    <row r="42" ht="12.75">
      <c r="A42" s="388"/>
    </row>
    <row r="43" ht="12.75">
      <c r="A43" s="388"/>
    </row>
    <row r="44" ht="14.25">
      <c r="A44" s="486" t="s">
        <v>661</v>
      </c>
    </row>
    <row r="45" ht="14.25">
      <c r="A45" s="486" t="s">
        <v>662</v>
      </c>
    </row>
    <row r="46" ht="14.25">
      <c r="A46" s="487" t="s">
        <v>663</v>
      </c>
    </row>
    <row r="47" ht="14.25">
      <c r="A47" s="487" t="s">
        <v>664</v>
      </c>
    </row>
  </sheetData>
  <sheetProtection password="CF21" sheet="1" objects="1" scenarios="1"/>
  <hyperlinks>
    <hyperlink ref="A20" location="1_Személyi_ráfordítás!A1" display="1_Személyi_ráfordítás"/>
    <hyperlink ref="A22" location="2_Tisztségviselők!A1" display="2_Tisztségviselők"/>
    <hyperlink ref="A23" location="2a_Könyvvizsgáló_díjai!A1" display="2a_Könyvvizsgáló_díjai"/>
    <hyperlink ref="A24" location="3_Eszköz_tükör!A1" display="3_Eszköz_tükör"/>
    <hyperlink ref="A25" location="3a_Eszköz_Környezetvéd!A1" display="3a_Eszköz_Környezetvéd"/>
    <hyperlink ref="A26" location="4_Értékcsökkenések!A1" display="4_Értékcsökkenések"/>
    <hyperlink ref="A27" location="4a_ÉCS_Környezetvéd!A1" display="4a_ÉCS_Környezetvéd"/>
    <hyperlink ref="A28" location="5_Kintlévőségek!A1" display="5_Kintlévőségek"/>
    <hyperlink ref="A29" location="'5a_Kapcsolt_köv-köt'!Nyomtatási_terület" display="5a_Kapcsolt_köv-köt"/>
    <hyperlink ref="A30" location="6_Értékvesztések!A1" display="6_Értékvesztések"/>
    <hyperlink ref="A31" location="7_Árbevétel!A1" display="7_Árbevétel"/>
    <hyperlink ref="A32" location="8_Egyéb_bevétel!A1" display="8_Egyéb_bevétel"/>
    <hyperlink ref="A35" location="10_Anyagjellegű_ráfordítások!A1" display="10_Anyagjellegű_ráfordítások"/>
    <hyperlink ref="A36" location="11_Egyéb_ráfordítások!A1" display="11_Egyéb_ráfordítások"/>
    <hyperlink ref="A37" location="12_Társasági_adó!A1" display="12_Társasági_adó"/>
    <hyperlink ref="A40" location="15_Veszélyes_hulladékok!A1" display="15_Veszélyes_hulladékok"/>
    <hyperlink ref="A38" location="'13_Cash_flow'!A1" display="13_Cash_flow"/>
    <hyperlink ref="A39" location="'14_Mutatók'!A1" display="14_Mutatók"/>
    <hyperlink ref="A33" location="'9a_Támogatások_eredmény'!Nyomtatási_terület" display="'9a_Támogatások_eredmény"/>
    <hyperlink ref="A34" location="'9b_Támogatások_pénzforgalom'!Nyomtatási_terület" display="'9b_Támogatások_pénzforgalom"/>
    <hyperlink ref="A21" location="'1a_Személyi_jell_egyéb_kifiz'!A1" display="1a_Személyi_jellegű egyéb kifizetések"/>
  </hyperlinks>
  <printOptions horizontalCentered="1"/>
  <pageMargins left="0.984251968503937" right="0.3937007874015748" top="0.7480314960629921" bottom="0.984251968503937" header="0.7086614173228347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M52"/>
  <sheetViews>
    <sheetView zoomScale="90" zoomScaleNormal="90" workbookViewId="0" topLeftCell="A1">
      <pane xSplit="1" ySplit="3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49.625" style="448" bestFit="1" customWidth="1"/>
    <col min="2" max="13" width="11.875" style="448" customWidth="1"/>
    <col min="14" max="16384" width="9.125" style="455" customWidth="1"/>
  </cols>
  <sheetData>
    <row r="1" spans="1:13" s="209" customFormat="1" ht="12.75">
      <c r="A1" s="68"/>
      <c r="B1" s="71"/>
      <c r="C1" s="69" t="s">
        <v>767</v>
      </c>
      <c r="D1" s="70"/>
      <c r="E1" s="71"/>
      <c r="F1" s="69" t="s">
        <v>787</v>
      </c>
      <c r="G1" s="70"/>
      <c r="H1" s="71"/>
      <c r="I1" s="69" t="s">
        <v>788</v>
      </c>
      <c r="J1" s="70"/>
      <c r="K1" s="71"/>
      <c r="L1" s="69" t="s">
        <v>168</v>
      </c>
      <c r="M1" s="70"/>
    </row>
    <row r="2" spans="1:13" s="209" customFormat="1" ht="12.75">
      <c r="A2" s="72" t="s">
        <v>115</v>
      </c>
      <c r="B2" s="75" t="s">
        <v>116</v>
      </c>
      <c r="C2" s="73" t="s">
        <v>117</v>
      </c>
      <c r="D2" s="74" t="s">
        <v>118</v>
      </c>
      <c r="E2" s="75" t="s">
        <v>116</v>
      </c>
      <c r="F2" s="73" t="s">
        <v>117</v>
      </c>
      <c r="G2" s="74" t="s">
        <v>118</v>
      </c>
      <c r="H2" s="75" t="s">
        <v>116</v>
      </c>
      <c r="I2" s="73" t="s">
        <v>117</v>
      </c>
      <c r="J2" s="74" t="s">
        <v>118</v>
      </c>
      <c r="K2" s="75" t="s">
        <v>116</v>
      </c>
      <c r="L2" s="73" t="s">
        <v>117</v>
      </c>
      <c r="M2" s="74" t="s">
        <v>118</v>
      </c>
    </row>
    <row r="3" spans="1:13" s="209" customFormat="1" ht="13.5" thickBot="1">
      <c r="A3" s="72"/>
      <c r="B3" s="76" t="s">
        <v>119</v>
      </c>
      <c r="C3" s="77" t="s">
        <v>120</v>
      </c>
      <c r="D3" s="78" t="s">
        <v>121</v>
      </c>
      <c r="E3" s="76" t="s">
        <v>119</v>
      </c>
      <c r="F3" s="77" t="s">
        <v>120</v>
      </c>
      <c r="G3" s="78" t="s">
        <v>121</v>
      </c>
      <c r="H3" s="76" t="s">
        <v>119</v>
      </c>
      <c r="I3" s="77" t="s">
        <v>120</v>
      </c>
      <c r="J3" s="78" t="s">
        <v>121</v>
      </c>
      <c r="K3" s="76" t="s">
        <v>119</v>
      </c>
      <c r="L3" s="77" t="s">
        <v>120</v>
      </c>
      <c r="M3" s="78" t="s">
        <v>121</v>
      </c>
    </row>
    <row r="4" spans="1:13" s="209" customFormat="1" ht="12.75">
      <c r="A4" s="79" t="s">
        <v>122</v>
      </c>
      <c r="B4" s="80">
        <v>1553802</v>
      </c>
      <c r="C4" s="81">
        <v>101842</v>
      </c>
      <c r="D4" s="82">
        <v>1451960</v>
      </c>
      <c r="E4" s="80">
        <v>1439108</v>
      </c>
      <c r="F4" s="81">
        <v>101463</v>
      </c>
      <c r="G4" s="82">
        <v>1337645</v>
      </c>
      <c r="H4" s="80">
        <v>-114694</v>
      </c>
      <c r="I4" s="81">
        <v>-379</v>
      </c>
      <c r="J4" s="82">
        <v>-114315</v>
      </c>
      <c r="K4" s="83">
        <v>-0.07381506781430323</v>
      </c>
      <c r="L4" s="84">
        <v>-0.003721450874884625</v>
      </c>
      <c r="M4" s="85">
        <v>-0.07873150775503457</v>
      </c>
    </row>
    <row r="5" spans="1:13" s="209" customFormat="1" ht="12.75">
      <c r="A5" s="194" t="s">
        <v>180</v>
      </c>
      <c r="B5" s="195">
        <v>1504706</v>
      </c>
      <c r="C5" s="196">
        <v>101842</v>
      </c>
      <c r="D5" s="197">
        <v>1402864</v>
      </c>
      <c r="E5" s="195">
        <v>1387229</v>
      </c>
      <c r="F5" s="196">
        <v>101463</v>
      </c>
      <c r="G5" s="197">
        <v>1285766</v>
      </c>
      <c r="H5" s="195">
        <v>-117477</v>
      </c>
      <c r="I5" s="196">
        <v>-379</v>
      </c>
      <c r="J5" s="197">
        <v>-117098</v>
      </c>
      <c r="K5" s="58">
        <v>-0.07807305879022214</v>
      </c>
      <c r="L5" s="59">
        <v>-0.003721450874884625</v>
      </c>
      <c r="M5" s="60">
        <v>-0.08347067142645331</v>
      </c>
    </row>
    <row r="6" spans="1:13" s="209" customFormat="1" ht="13.5" thickBot="1">
      <c r="A6" s="198" t="s">
        <v>181</v>
      </c>
      <c r="B6" s="199">
        <v>49096</v>
      </c>
      <c r="C6" s="200">
        <v>0</v>
      </c>
      <c r="D6" s="201">
        <v>49096</v>
      </c>
      <c r="E6" s="199">
        <v>51879</v>
      </c>
      <c r="F6" s="200">
        <v>0</v>
      </c>
      <c r="G6" s="201">
        <v>51879</v>
      </c>
      <c r="H6" s="199">
        <v>2783</v>
      </c>
      <c r="I6" s="200">
        <v>0</v>
      </c>
      <c r="J6" s="201">
        <v>2783</v>
      </c>
      <c r="K6" s="61">
        <v>0.0566848623105752</v>
      </c>
      <c r="L6" s="62" t="s">
        <v>254</v>
      </c>
      <c r="M6" s="63">
        <v>0.0566848623105752</v>
      </c>
    </row>
    <row r="7" spans="1:13" s="141" customFormat="1" ht="12.75">
      <c r="A7" s="56" t="s">
        <v>123</v>
      </c>
      <c r="B7" s="43">
        <v>324987</v>
      </c>
      <c r="C7" s="42">
        <v>101842</v>
      </c>
      <c r="D7" s="86">
        <v>223145</v>
      </c>
      <c r="E7" s="43">
        <v>295521</v>
      </c>
      <c r="F7" s="42">
        <v>101463</v>
      </c>
      <c r="G7" s="86">
        <v>194058</v>
      </c>
      <c r="H7" s="43">
        <v>-29466</v>
      </c>
      <c r="I7" s="42">
        <v>-379</v>
      </c>
      <c r="J7" s="86">
        <v>-29087</v>
      </c>
      <c r="K7" s="58">
        <v>-0.09066824211429995</v>
      </c>
      <c r="L7" s="59">
        <v>-0.003721450874884625</v>
      </c>
      <c r="M7" s="60">
        <v>-0.1303502207085079</v>
      </c>
    </row>
    <row r="8" spans="1:13" s="141" customFormat="1" ht="12.75">
      <c r="A8" s="55" t="s">
        <v>124</v>
      </c>
      <c r="B8" s="43">
        <v>280111</v>
      </c>
      <c r="C8" s="42">
        <v>94987</v>
      </c>
      <c r="D8" s="86">
        <v>185124</v>
      </c>
      <c r="E8" s="43">
        <v>260835</v>
      </c>
      <c r="F8" s="42">
        <v>93957</v>
      </c>
      <c r="G8" s="86">
        <v>166878</v>
      </c>
      <c r="H8" s="43">
        <v>-19276</v>
      </c>
      <c r="I8" s="42">
        <v>-1030</v>
      </c>
      <c r="J8" s="86">
        <v>-18246</v>
      </c>
      <c r="K8" s="58">
        <v>-0.06881557668210102</v>
      </c>
      <c r="L8" s="59">
        <v>-0.010843589122722057</v>
      </c>
      <c r="M8" s="60">
        <v>-0.0985609645426849</v>
      </c>
    </row>
    <row r="9" spans="1:13" s="87" customFormat="1" ht="12.75">
      <c r="A9" s="36" t="s">
        <v>125</v>
      </c>
      <c r="B9" s="88">
        <v>101490</v>
      </c>
      <c r="C9" s="89">
        <v>3917</v>
      </c>
      <c r="D9" s="34">
        <v>97573</v>
      </c>
      <c r="E9" s="88">
        <v>88449</v>
      </c>
      <c r="F9" s="89">
        <v>2839</v>
      </c>
      <c r="G9" s="34">
        <v>85610</v>
      </c>
      <c r="H9" s="88">
        <v>-13041</v>
      </c>
      <c r="I9" s="89">
        <v>-1078</v>
      </c>
      <c r="J9" s="34">
        <v>-11963</v>
      </c>
      <c r="K9" s="58">
        <v>-0.12849541826780964</v>
      </c>
      <c r="L9" s="59">
        <v>-0.27521062037273425</v>
      </c>
      <c r="M9" s="60">
        <v>-0.12260563885501112</v>
      </c>
    </row>
    <row r="10" spans="1:13" s="87" customFormat="1" ht="12.75">
      <c r="A10" s="36" t="s">
        <v>126</v>
      </c>
      <c r="B10" s="88">
        <v>26322</v>
      </c>
      <c r="C10" s="89">
        <v>1960</v>
      </c>
      <c r="D10" s="34">
        <v>24362</v>
      </c>
      <c r="E10" s="88">
        <v>25920</v>
      </c>
      <c r="F10" s="89">
        <v>1305</v>
      </c>
      <c r="G10" s="34">
        <v>24615</v>
      </c>
      <c r="H10" s="88">
        <v>-402</v>
      </c>
      <c r="I10" s="89">
        <v>-655</v>
      </c>
      <c r="J10" s="34">
        <v>253</v>
      </c>
      <c r="K10" s="58">
        <v>-0.015272395714611352</v>
      </c>
      <c r="L10" s="59">
        <v>-0.33418367346938777</v>
      </c>
      <c r="M10" s="60">
        <v>0.010385025859945817</v>
      </c>
    </row>
    <row r="11" spans="1:13" s="87" customFormat="1" ht="12.75">
      <c r="A11" s="36" t="s">
        <v>127</v>
      </c>
      <c r="B11" s="88">
        <v>27308</v>
      </c>
      <c r="C11" s="89">
        <v>5963</v>
      </c>
      <c r="D11" s="34">
        <v>21345</v>
      </c>
      <c r="E11" s="88">
        <v>23372</v>
      </c>
      <c r="F11" s="89">
        <v>5011</v>
      </c>
      <c r="G11" s="34">
        <v>18361</v>
      </c>
      <c r="H11" s="88">
        <v>-3936</v>
      </c>
      <c r="I11" s="89">
        <v>-952</v>
      </c>
      <c r="J11" s="34">
        <v>-2984</v>
      </c>
      <c r="K11" s="58">
        <v>-0.14413358722718617</v>
      </c>
      <c r="L11" s="59">
        <v>-0.15965118229079323</v>
      </c>
      <c r="M11" s="60">
        <v>-0.13979854766924338</v>
      </c>
    </row>
    <row r="12" spans="1:13" s="87" customFormat="1" ht="12.75">
      <c r="A12" s="36" t="s">
        <v>128</v>
      </c>
      <c r="B12" s="88">
        <v>34021</v>
      </c>
      <c r="C12" s="89">
        <v>14586</v>
      </c>
      <c r="D12" s="34">
        <v>19435</v>
      </c>
      <c r="E12" s="88">
        <v>28850</v>
      </c>
      <c r="F12" s="89">
        <v>13218</v>
      </c>
      <c r="G12" s="34">
        <v>15632</v>
      </c>
      <c r="H12" s="88">
        <v>-5171</v>
      </c>
      <c r="I12" s="89">
        <v>-1368</v>
      </c>
      <c r="J12" s="34">
        <v>-3803</v>
      </c>
      <c r="K12" s="58">
        <v>-0.15199435642691278</v>
      </c>
      <c r="L12" s="59">
        <v>-0.09378856437679967</v>
      </c>
      <c r="M12" s="60">
        <v>-0.1956779006946231</v>
      </c>
    </row>
    <row r="13" spans="1:13" s="87" customFormat="1" ht="12.75">
      <c r="A13" s="36" t="s">
        <v>129</v>
      </c>
      <c r="B13" s="88">
        <v>90970</v>
      </c>
      <c r="C13" s="89">
        <v>68561</v>
      </c>
      <c r="D13" s="34">
        <v>22409</v>
      </c>
      <c r="E13" s="88">
        <v>94244</v>
      </c>
      <c r="F13" s="89">
        <v>71584</v>
      </c>
      <c r="G13" s="34">
        <v>22660</v>
      </c>
      <c r="H13" s="88">
        <v>3274</v>
      </c>
      <c r="I13" s="89">
        <v>3023</v>
      </c>
      <c r="J13" s="34">
        <v>251</v>
      </c>
      <c r="K13" s="58">
        <v>0.03598988677586017</v>
      </c>
      <c r="L13" s="59">
        <v>0.044092122343606426</v>
      </c>
      <c r="M13" s="60">
        <v>0.011200856798607703</v>
      </c>
    </row>
    <row r="14" spans="1:13" s="141" customFormat="1" ht="12.75">
      <c r="A14" s="55" t="s">
        <v>130</v>
      </c>
      <c r="B14" s="43">
        <v>3049</v>
      </c>
      <c r="C14" s="42">
        <v>112</v>
      </c>
      <c r="D14" s="86">
        <v>2937</v>
      </c>
      <c r="E14" s="43">
        <v>263</v>
      </c>
      <c r="F14" s="42">
        <v>38</v>
      </c>
      <c r="G14" s="86">
        <v>225</v>
      </c>
      <c r="H14" s="43">
        <v>-2786</v>
      </c>
      <c r="I14" s="42">
        <v>-74</v>
      </c>
      <c r="J14" s="86">
        <v>-2712</v>
      </c>
      <c r="K14" s="58">
        <v>-0.9137422105608396</v>
      </c>
      <c r="L14" s="59">
        <v>-0.6607142857142857</v>
      </c>
      <c r="M14" s="60">
        <v>-0.923391215526047</v>
      </c>
    </row>
    <row r="15" spans="1:13" s="87" customFormat="1" ht="12.75">
      <c r="A15" s="36" t="s">
        <v>125</v>
      </c>
      <c r="B15" s="88">
        <v>2514</v>
      </c>
      <c r="C15" s="89">
        <v>0</v>
      </c>
      <c r="D15" s="34">
        <v>2514</v>
      </c>
      <c r="E15" s="88">
        <v>149</v>
      </c>
      <c r="F15" s="89">
        <v>0</v>
      </c>
      <c r="G15" s="34">
        <v>149</v>
      </c>
      <c r="H15" s="88">
        <v>-2365</v>
      </c>
      <c r="I15" s="89">
        <v>0</v>
      </c>
      <c r="J15" s="34">
        <v>-2365</v>
      </c>
      <c r="K15" s="58">
        <v>-0.9407319013524265</v>
      </c>
      <c r="L15" s="59" t="s">
        <v>254</v>
      </c>
      <c r="M15" s="60">
        <v>-0.9407319013524265</v>
      </c>
    </row>
    <row r="16" spans="1:13" s="87" customFormat="1" ht="12.75">
      <c r="A16" s="36" t="s">
        <v>126</v>
      </c>
      <c r="B16" s="88">
        <v>228</v>
      </c>
      <c r="C16" s="89">
        <v>0</v>
      </c>
      <c r="D16" s="34">
        <v>228</v>
      </c>
      <c r="E16" s="88">
        <v>9</v>
      </c>
      <c r="F16" s="89">
        <v>0</v>
      </c>
      <c r="G16" s="34">
        <v>9</v>
      </c>
      <c r="H16" s="88">
        <v>-219</v>
      </c>
      <c r="I16" s="89">
        <v>0</v>
      </c>
      <c r="J16" s="34">
        <v>-219</v>
      </c>
      <c r="K16" s="58">
        <v>-0.9605263157894737</v>
      </c>
      <c r="L16" s="59" t="s">
        <v>254</v>
      </c>
      <c r="M16" s="60">
        <v>-0.9605263157894737</v>
      </c>
    </row>
    <row r="17" spans="1:13" s="87" customFormat="1" ht="12.75">
      <c r="A17" s="36" t="s">
        <v>127</v>
      </c>
      <c r="B17" s="88">
        <v>55</v>
      </c>
      <c r="C17" s="89">
        <v>5</v>
      </c>
      <c r="D17" s="34">
        <v>50</v>
      </c>
      <c r="E17" s="88">
        <v>16</v>
      </c>
      <c r="F17" s="89">
        <v>2</v>
      </c>
      <c r="G17" s="34">
        <v>14</v>
      </c>
      <c r="H17" s="88">
        <v>-39</v>
      </c>
      <c r="I17" s="89">
        <v>-3</v>
      </c>
      <c r="J17" s="34">
        <v>-36</v>
      </c>
      <c r="K17" s="58">
        <v>-0.7090909090909091</v>
      </c>
      <c r="L17" s="59">
        <v>-0.6</v>
      </c>
      <c r="M17" s="60">
        <v>-0.72</v>
      </c>
    </row>
    <row r="18" spans="1:13" s="87" customFormat="1" ht="12.75">
      <c r="A18" s="36" t="s">
        <v>128</v>
      </c>
      <c r="B18" s="88">
        <v>78</v>
      </c>
      <c r="C18" s="89">
        <v>19</v>
      </c>
      <c r="D18" s="34">
        <v>59</v>
      </c>
      <c r="E18" s="88">
        <v>35</v>
      </c>
      <c r="F18" s="89">
        <v>9</v>
      </c>
      <c r="G18" s="34">
        <v>26</v>
      </c>
      <c r="H18" s="88">
        <v>-43</v>
      </c>
      <c r="I18" s="89">
        <v>-10</v>
      </c>
      <c r="J18" s="34">
        <v>-33</v>
      </c>
      <c r="K18" s="58">
        <v>-0.5512820512820513</v>
      </c>
      <c r="L18" s="59">
        <v>-0.5263157894736842</v>
      </c>
      <c r="M18" s="60">
        <v>-0.559322033898305</v>
      </c>
    </row>
    <row r="19" spans="1:13" s="87" customFormat="1" ht="12.75">
      <c r="A19" s="36" t="s">
        <v>129</v>
      </c>
      <c r="B19" s="88">
        <v>174</v>
      </c>
      <c r="C19" s="89">
        <v>88</v>
      </c>
      <c r="D19" s="34">
        <v>86</v>
      </c>
      <c r="E19" s="88">
        <v>54</v>
      </c>
      <c r="F19" s="89">
        <v>27</v>
      </c>
      <c r="G19" s="34">
        <v>27</v>
      </c>
      <c r="H19" s="88">
        <v>-120</v>
      </c>
      <c r="I19" s="89">
        <v>-61</v>
      </c>
      <c r="J19" s="34">
        <v>-59</v>
      </c>
      <c r="K19" s="58">
        <v>-0.6896551724137931</v>
      </c>
      <c r="L19" s="59">
        <v>-0.6931818181818182</v>
      </c>
      <c r="M19" s="60">
        <v>-0.686046511627907</v>
      </c>
    </row>
    <row r="20" spans="1:13" s="141" customFormat="1" ht="12.75">
      <c r="A20" s="55" t="s">
        <v>131</v>
      </c>
      <c r="B20" s="43">
        <v>164</v>
      </c>
      <c r="C20" s="42">
        <v>0</v>
      </c>
      <c r="D20" s="86">
        <v>164</v>
      </c>
      <c r="E20" s="43">
        <v>2</v>
      </c>
      <c r="F20" s="42">
        <v>0</v>
      </c>
      <c r="G20" s="86">
        <v>2</v>
      </c>
      <c r="H20" s="43">
        <v>-162</v>
      </c>
      <c r="I20" s="42">
        <v>0</v>
      </c>
      <c r="J20" s="86">
        <v>-162</v>
      </c>
      <c r="K20" s="58">
        <v>-0.9878048780487805</v>
      </c>
      <c r="L20" s="59" t="s">
        <v>254</v>
      </c>
      <c r="M20" s="60">
        <v>-0.9878048780487805</v>
      </c>
    </row>
    <row r="21" spans="1:13" s="87" customFormat="1" ht="12.75">
      <c r="A21" s="36" t="s">
        <v>125</v>
      </c>
      <c r="B21" s="88">
        <v>111</v>
      </c>
      <c r="C21" s="89">
        <v>0</v>
      </c>
      <c r="D21" s="34">
        <v>111</v>
      </c>
      <c r="E21" s="88">
        <v>1</v>
      </c>
      <c r="F21" s="89">
        <v>0</v>
      </c>
      <c r="G21" s="34">
        <v>1</v>
      </c>
      <c r="H21" s="88">
        <v>-110</v>
      </c>
      <c r="I21" s="89">
        <v>0</v>
      </c>
      <c r="J21" s="34">
        <v>-110</v>
      </c>
      <c r="K21" s="58">
        <v>-0.990990990990991</v>
      </c>
      <c r="L21" s="59" t="s">
        <v>254</v>
      </c>
      <c r="M21" s="60">
        <v>-0.990990990990991</v>
      </c>
    </row>
    <row r="22" spans="1:13" s="87" customFormat="1" ht="12.75">
      <c r="A22" s="36" t="s">
        <v>126</v>
      </c>
      <c r="B22" s="88">
        <v>0</v>
      </c>
      <c r="C22" s="89">
        <v>0</v>
      </c>
      <c r="D22" s="34">
        <v>0</v>
      </c>
      <c r="E22" s="88">
        <v>0</v>
      </c>
      <c r="F22" s="89">
        <v>0</v>
      </c>
      <c r="G22" s="34">
        <v>0</v>
      </c>
      <c r="H22" s="88">
        <v>0</v>
      </c>
      <c r="I22" s="89">
        <v>0</v>
      </c>
      <c r="J22" s="34">
        <v>0</v>
      </c>
      <c r="K22" s="58" t="s">
        <v>254</v>
      </c>
      <c r="L22" s="59" t="s">
        <v>254</v>
      </c>
      <c r="M22" s="60" t="s">
        <v>254</v>
      </c>
    </row>
    <row r="23" spans="1:13" s="87" customFormat="1" ht="12.75">
      <c r="A23" s="36" t="s">
        <v>127</v>
      </c>
      <c r="B23" s="88">
        <v>53</v>
      </c>
      <c r="C23" s="89">
        <v>0</v>
      </c>
      <c r="D23" s="34">
        <v>53</v>
      </c>
      <c r="E23" s="88">
        <v>1</v>
      </c>
      <c r="F23" s="89">
        <v>0</v>
      </c>
      <c r="G23" s="34">
        <v>1</v>
      </c>
      <c r="H23" s="88">
        <v>-52</v>
      </c>
      <c r="I23" s="89">
        <v>0</v>
      </c>
      <c r="J23" s="34">
        <v>-52</v>
      </c>
      <c r="K23" s="58">
        <v>-0.9811320754716981</v>
      </c>
      <c r="L23" s="59" t="s">
        <v>254</v>
      </c>
      <c r="M23" s="60">
        <v>-0.9811320754716981</v>
      </c>
    </row>
    <row r="24" spans="1:13" s="87" customFormat="1" ht="12.75">
      <c r="A24" s="36" t="s">
        <v>128</v>
      </c>
      <c r="B24" s="88">
        <v>0</v>
      </c>
      <c r="C24" s="89">
        <v>0</v>
      </c>
      <c r="D24" s="34">
        <v>0</v>
      </c>
      <c r="E24" s="88">
        <v>0</v>
      </c>
      <c r="F24" s="89">
        <v>0</v>
      </c>
      <c r="G24" s="34">
        <v>0</v>
      </c>
      <c r="H24" s="88">
        <v>0</v>
      </c>
      <c r="I24" s="89">
        <v>0</v>
      </c>
      <c r="J24" s="34">
        <v>0</v>
      </c>
      <c r="K24" s="58" t="s">
        <v>254</v>
      </c>
      <c r="L24" s="59" t="s">
        <v>254</v>
      </c>
      <c r="M24" s="60" t="s">
        <v>254</v>
      </c>
    </row>
    <row r="25" spans="1:13" s="87" customFormat="1" ht="12.75">
      <c r="A25" s="36" t="s">
        <v>129</v>
      </c>
      <c r="B25" s="88">
        <v>0</v>
      </c>
      <c r="C25" s="89">
        <v>0</v>
      </c>
      <c r="D25" s="34">
        <v>0</v>
      </c>
      <c r="E25" s="88">
        <v>0</v>
      </c>
      <c r="F25" s="89">
        <v>0</v>
      </c>
      <c r="G25" s="34">
        <v>0</v>
      </c>
      <c r="H25" s="88">
        <v>0</v>
      </c>
      <c r="I25" s="89">
        <v>0</v>
      </c>
      <c r="J25" s="34">
        <v>0</v>
      </c>
      <c r="K25" s="58" t="s">
        <v>254</v>
      </c>
      <c r="L25" s="59" t="s">
        <v>254</v>
      </c>
      <c r="M25" s="60" t="s">
        <v>254</v>
      </c>
    </row>
    <row r="26" spans="1:13" s="141" customFormat="1" ht="12.75">
      <c r="A26" s="55" t="s">
        <v>82</v>
      </c>
      <c r="B26" s="43">
        <v>41663</v>
      </c>
      <c r="C26" s="42">
        <v>6743</v>
      </c>
      <c r="D26" s="86">
        <v>34920</v>
      </c>
      <c r="E26" s="43">
        <v>34421</v>
      </c>
      <c r="F26" s="42">
        <v>7468</v>
      </c>
      <c r="G26" s="86">
        <v>26953</v>
      </c>
      <c r="H26" s="43">
        <v>-7242</v>
      </c>
      <c r="I26" s="42">
        <v>725</v>
      </c>
      <c r="J26" s="86">
        <v>-7967</v>
      </c>
      <c r="K26" s="58">
        <v>-0.1738232964500876</v>
      </c>
      <c r="L26" s="59">
        <v>0.10751890849770132</v>
      </c>
      <c r="M26" s="60">
        <v>-0.2281500572737686</v>
      </c>
    </row>
    <row r="27" spans="1:13" s="87" customFormat="1" ht="12.75">
      <c r="A27" s="36" t="s">
        <v>125</v>
      </c>
      <c r="B27" s="88">
        <v>24080</v>
      </c>
      <c r="C27" s="89">
        <v>589</v>
      </c>
      <c r="D27" s="34">
        <v>23491</v>
      </c>
      <c r="E27" s="88">
        <v>19155</v>
      </c>
      <c r="F27" s="89">
        <v>545</v>
      </c>
      <c r="G27" s="34">
        <v>18610</v>
      </c>
      <c r="H27" s="88">
        <v>-4925</v>
      </c>
      <c r="I27" s="89">
        <v>-44</v>
      </c>
      <c r="J27" s="34">
        <v>-4881</v>
      </c>
      <c r="K27" s="58">
        <v>-0.2045265780730897</v>
      </c>
      <c r="L27" s="59">
        <v>-0.07470288624787776</v>
      </c>
      <c r="M27" s="60">
        <v>-0.2077817036311779</v>
      </c>
    </row>
    <row r="28" spans="1:13" s="87" customFormat="1" ht="12.75">
      <c r="A28" s="36" t="s">
        <v>126</v>
      </c>
      <c r="B28" s="88">
        <v>4184</v>
      </c>
      <c r="C28" s="89">
        <v>92</v>
      </c>
      <c r="D28" s="34">
        <v>4092</v>
      </c>
      <c r="E28" s="88">
        <v>3380</v>
      </c>
      <c r="F28" s="89">
        <v>58</v>
      </c>
      <c r="G28" s="34">
        <v>3322</v>
      </c>
      <c r="H28" s="88">
        <v>-804</v>
      </c>
      <c r="I28" s="89">
        <v>-34</v>
      </c>
      <c r="J28" s="34">
        <v>-770</v>
      </c>
      <c r="K28" s="58">
        <v>-0.1921606118546845</v>
      </c>
      <c r="L28" s="59">
        <v>-0.3695652173913043</v>
      </c>
      <c r="M28" s="60">
        <v>-0.1881720430107527</v>
      </c>
    </row>
    <row r="29" spans="1:13" s="87" customFormat="1" ht="12.75">
      <c r="A29" s="36" t="s">
        <v>127</v>
      </c>
      <c r="B29" s="88">
        <v>4853</v>
      </c>
      <c r="C29" s="89">
        <v>1237</v>
      </c>
      <c r="D29" s="34">
        <v>3616</v>
      </c>
      <c r="E29" s="88">
        <v>2736</v>
      </c>
      <c r="F29" s="89">
        <v>386</v>
      </c>
      <c r="G29" s="34">
        <v>2350</v>
      </c>
      <c r="H29" s="88">
        <v>-2117</v>
      </c>
      <c r="I29" s="89">
        <v>-851</v>
      </c>
      <c r="J29" s="34">
        <v>-1266</v>
      </c>
      <c r="K29" s="58">
        <v>-0.43622501545435816</v>
      </c>
      <c r="L29" s="59">
        <v>-0.6879547291835085</v>
      </c>
      <c r="M29" s="60">
        <v>-0.35011061946902655</v>
      </c>
    </row>
    <row r="30" spans="1:13" s="87" customFormat="1" ht="12.75">
      <c r="A30" s="36" t="s">
        <v>128</v>
      </c>
      <c r="B30" s="88">
        <v>7065</v>
      </c>
      <c r="C30" s="89">
        <v>3967</v>
      </c>
      <c r="D30" s="34">
        <v>3098</v>
      </c>
      <c r="E30" s="88">
        <v>2642</v>
      </c>
      <c r="F30" s="89">
        <v>1011</v>
      </c>
      <c r="G30" s="34">
        <v>1631</v>
      </c>
      <c r="H30" s="88">
        <v>-4423</v>
      </c>
      <c r="I30" s="89">
        <v>-2956</v>
      </c>
      <c r="J30" s="34">
        <v>-1467</v>
      </c>
      <c r="K30" s="58">
        <v>-0.6260438782731776</v>
      </c>
      <c r="L30" s="59">
        <v>-0.7451474665994454</v>
      </c>
      <c r="M30" s="60">
        <v>-0.473531310522918</v>
      </c>
    </row>
    <row r="31" spans="1:13" s="87" customFormat="1" ht="13.5" thickBot="1">
      <c r="A31" s="36" t="s">
        <v>129</v>
      </c>
      <c r="B31" s="88">
        <v>1481</v>
      </c>
      <c r="C31" s="89">
        <v>858</v>
      </c>
      <c r="D31" s="34">
        <v>623</v>
      </c>
      <c r="E31" s="88">
        <v>6508</v>
      </c>
      <c r="F31" s="89">
        <v>5468</v>
      </c>
      <c r="G31" s="34">
        <v>1040</v>
      </c>
      <c r="H31" s="88">
        <v>5027</v>
      </c>
      <c r="I31" s="89">
        <v>4610</v>
      </c>
      <c r="J31" s="34">
        <v>417</v>
      </c>
      <c r="K31" s="58">
        <v>3.3943281566509116</v>
      </c>
      <c r="L31" s="59">
        <v>5.372960372960373</v>
      </c>
      <c r="M31" s="60">
        <v>0.6693418940609952</v>
      </c>
    </row>
    <row r="32" spans="1:13" s="141" customFormat="1" ht="12.75">
      <c r="A32" s="54" t="s">
        <v>132</v>
      </c>
      <c r="B32" s="94">
        <v>1228815</v>
      </c>
      <c r="C32" s="95">
        <v>0</v>
      </c>
      <c r="D32" s="95">
        <v>1228815</v>
      </c>
      <c r="E32" s="94">
        <v>1143587</v>
      </c>
      <c r="F32" s="95">
        <v>0</v>
      </c>
      <c r="G32" s="95">
        <v>1143587</v>
      </c>
      <c r="H32" s="94">
        <v>-85228</v>
      </c>
      <c r="I32" s="95">
        <v>0</v>
      </c>
      <c r="J32" s="95">
        <v>-85228</v>
      </c>
      <c r="K32" s="83">
        <v>-0.06935787730455764</v>
      </c>
      <c r="L32" s="84" t="s">
        <v>254</v>
      </c>
      <c r="M32" s="85">
        <v>-0.06935787730455764</v>
      </c>
    </row>
    <row r="33" spans="1:13" s="141" customFormat="1" ht="12.75">
      <c r="A33" s="92" t="s">
        <v>133</v>
      </c>
      <c r="B33" s="257">
        <v>1228815</v>
      </c>
      <c r="C33" s="258">
        <v>0</v>
      </c>
      <c r="D33" s="256">
        <v>1228815</v>
      </c>
      <c r="E33" s="257">
        <v>1143587</v>
      </c>
      <c r="F33" s="258">
        <v>0</v>
      </c>
      <c r="G33" s="256">
        <v>1143587</v>
      </c>
      <c r="H33" s="257">
        <v>-85228</v>
      </c>
      <c r="I33" s="258">
        <v>0</v>
      </c>
      <c r="J33" s="256">
        <v>-85228</v>
      </c>
      <c r="K33" s="58">
        <v>-0.06935787730455764</v>
      </c>
      <c r="L33" s="59" t="s">
        <v>254</v>
      </c>
      <c r="M33" s="60">
        <v>-0.06935787730455764</v>
      </c>
    </row>
    <row r="34" spans="1:13" s="87" customFormat="1" ht="12.75">
      <c r="A34" s="36" t="s">
        <v>124</v>
      </c>
      <c r="B34" s="254">
        <v>720251</v>
      </c>
      <c r="C34" s="255">
        <v>0</v>
      </c>
      <c r="D34" s="253">
        <v>720251</v>
      </c>
      <c r="E34" s="254">
        <v>736193</v>
      </c>
      <c r="F34" s="255">
        <v>0</v>
      </c>
      <c r="G34" s="253">
        <v>736193</v>
      </c>
      <c r="H34" s="254">
        <v>15942</v>
      </c>
      <c r="I34" s="255">
        <v>0</v>
      </c>
      <c r="J34" s="253">
        <v>15942</v>
      </c>
      <c r="K34" s="58">
        <v>0.022133950525580665</v>
      </c>
      <c r="L34" s="59" t="s">
        <v>254</v>
      </c>
      <c r="M34" s="60">
        <v>0.022133950525580665</v>
      </c>
    </row>
    <row r="35" spans="1:13" s="87" customFormat="1" ht="12.75">
      <c r="A35" s="36" t="s">
        <v>130</v>
      </c>
      <c r="B35" s="254">
        <v>101644</v>
      </c>
      <c r="C35" s="255">
        <v>0</v>
      </c>
      <c r="D35" s="253">
        <v>101644</v>
      </c>
      <c r="E35" s="254">
        <v>34072</v>
      </c>
      <c r="F35" s="255">
        <v>0</v>
      </c>
      <c r="G35" s="253">
        <v>34072</v>
      </c>
      <c r="H35" s="254">
        <v>-67572</v>
      </c>
      <c r="I35" s="255">
        <v>0</v>
      </c>
      <c r="J35" s="253">
        <v>-67572</v>
      </c>
      <c r="K35" s="58">
        <v>-0.664790838613199</v>
      </c>
      <c r="L35" s="59" t="s">
        <v>254</v>
      </c>
      <c r="M35" s="60">
        <v>-0.664790838613199</v>
      </c>
    </row>
    <row r="36" spans="1:13" s="87" customFormat="1" ht="12.75">
      <c r="A36" s="36" t="s">
        <v>131</v>
      </c>
      <c r="B36" s="254">
        <v>48932</v>
      </c>
      <c r="C36" s="255">
        <v>0</v>
      </c>
      <c r="D36" s="253">
        <v>48932</v>
      </c>
      <c r="E36" s="254">
        <v>51877</v>
      </c>
      <c r="F36" s="255">
        <v>0</v>
      </c>
      <c r="G36" s="253">
        <v>51877</v>
      </c>
      <c r="H36" s="254">
        <v>2945</v>
      </c>
      <c r="I36" s="255">
        <v>0</v>
      </c>
      <c r="J36" s="253">
        <v>2945</v>
      </c>
      <c r="K36" s="58">
        <v>0.06018556363933622</v>
      </c>
      <c r="L36" s="59" t="s">
        <v>254</v>
      </c>
      <c r="M36" s="60">
        <v>0.06018556363933622</v>
      </c>
    </row>
    <row r="37" spans="1:13" s="87" customFormat="1" ht="12.75">
      <c r="A37" s="36" t="s">
        <v>82</v>
      </c>
      <c r="B37" s="254">
        <v>357988</v>
      </c>
      <c r="C37" s="255">
        <v>0</v>
      </c>
      <c r="D37" s="253">
        <v>357988</v>
      </c>
      <c r="E37" s="254">
        <v>321445</v>
      </c>
      <c r="F37" s="255">
        <v>0</v>
      </c>
      <c r="G37" s="253">
        <v>321445</v>
      </c>
      <c r="H37" s="254">
        <v>-36543</v>
      </c>
      <c r="I37" s="255">
        <v>0</v>
      </c>
      <c r="J37" s="253">
        <v>-36543</v>
      </c>
      <c r="K37" s="58">
        <v>-0.10207884063152955</v>
      </c>
      <c r="L37" s="59" t="s">
        <v>254</v>
      </c>
      <c r="M37" s="60">
        <v>-0.10207884063152955</v>
      </c>
    </row>
    <row r="38" spans="1:13" s="87" customFormat="1" ht="13.5" thickBot="1">
      <c r="A38" s="250" t="s">
        <v>134</v>
      </c>
      <c r="B38" s="260">
        <v>0</v>
      </c>
      <c r="C38" s="261">
        <v>0</v>
      </c>
      <c r="D38" s="259">
        <v>0</v>
      </c>
      <c r="E38" s="260">
        <v>0</v>
      </c>
      <c r="F38" s="261">
        <v>0</v>
      </c>
      <c r="G38" s="259">
        <v>0</v>
      </c>
      <c r="H38" s="260">
        <v>0</v>
      </c>
      <c r="I38" s="261">
        <v>0</v>
      </c>
      <c r="J38" s="259">
        <v>0</v>
      </c>
      <c r="K38" s="61" t="s">
        <v>254</v>
      </c>
      <c r="L38" s="62" t="s">
        <v>254</v>
      </c>
      <c r="M38" s="63" t="s">
        <v>254</v>
      </c>
    </row>
    <row r="39" spans="1:13" s="141" customFormat="1" ht="13.5" thickBot="1">
      <c r="A39" s="202" t="s">
        <v>135</v>
      </c>
      <c r="B39" s="203">
        <v>324987</v>
      </c>
      <c r="C39" s="204">
        <v>101842</v>
      </c>
      <c r="D39" s="205">
        <v>223145</v>
      </c>
      <c r="E39" s="203">
        <v>295521</v>
      </c>
      <c r="F39" s="204">
        <v>101463</v>
      </c>
      <c r="G39" s="205">
        <v>194058</v>
      </c>
      <c r="H39" s="203">
        <v>-29466</v>
      </c>
      <c r="I39" s="204">
        <v>-379</v>
      </c>
      <c r="J39" s="205">
        <v>-29087</v>
      </c>
      <c r="K39" s="206">
        <v>-0.09066824211429995</v>
      </c>
      <c r="L39" s="207">
        <v>-0.003721450874884625</v>
      </c>
      <c r="M39" s="208">
        <v>-0.1303502207085079</v>
      </c>
    </row>
    <row r="40" s="448" customFormat="1" ht="13.5" thickBot="1"/>
    <row r="41" spans="1:13" s="448" customFormat="1" ht="12.75">
      <c r="A41" s="54" t="s">
        <v>136</v>
      </c>
      <c r="B41" s="94">
        <v>8153</v>
      </c>
      <c r="C41" s="97">
        <v>5965</v>
      </c>
      <c r="D41" s="96">
        <v>2188</v>
      </c>
      <c r="E41" s="94">
        <v>10439</v>
      </c>
      <c r="F41" s="97">
        <v>6811</v>
      </c>
      <c r="G41" s="96">
        <v>3628</v>
      </c>
      <c r="H41" s="94">
        <v>2286</v>
      </c>
      <c r="I41" s="97">
        <v>846</v>
      </c>
      <c r="J41" s="96">
        <v>1440</v>
      </c>
      <c r="K41" s="83">
        <v>0.2803875873911444</v>
      </c>
      <c r="L41" s="84">
        <v>0.14182732606873427</v>
      </c>
      <c r="M41" s="85">
        <v>0.6581352833638026</v>
      </c>
    </row>
    <row r="42" spans="1:13" s="87" customFormat="1" ht="12.75">
      <c r="A42" s="55" t="s">
        <v>124</v>
      </c>
      <c r="B42" s="88">
        <v>7218</v>
      </c>
      <c r="C42" s="98">
        <v>5838</v>
      </c>
      <c r="D42" s="34">
        <v>1380</v>
      </c>
      <c r="E42" s="88">
        <v>7565</v>
      </c>
      <c r="F42" s="98">
        <v>5579</v>
      </c>
      <c r="G42" s="34">
        <v>1986</v>
      </c>
      <c r="H42" s="88">
        <v>347</v>
      </c>
      <c r="I42" s="98">
        <v>-259</v>
      </c>
      <c r="J42" s="34">
        <v>606</v>
      </c>
      <c r="K42" s="58">
        <v>0.048074258797450815</v>
      </c>
      <c r="L42" s="59">
        <v>-0.04436450839328537</v>
      </c>
      <c r="M42" s="60">
        <v>0.4391304347826087</v>
      </c>
    </row>
    <row r="43" spans="1:13" s="87" customFormat="1" ht="12.75">
      <c r="A43" s="55" t="s">
        <v>130</v>
      </c>
      <c r="B43" s="88">
        <v>15</v>
      </c>
      <c r="C43" s="98">
        <v>0</v>
      </c>
      <c r="D43" s="34">
        <v>15</v>
      </c>
      <c r="E43" s="88">
        <v>0</v>
      </c>
      <c r="F43" s="98">
        <v>0</v>
      </c>
      <c r="G43" s="34">
        <v>0</v>
      </c>
      <c r="H43" s="88">
        <v>-15</v>
      </c>
      <c r="I43" s="98">
        <v>0</v>
      </c>
      <c r="J43" s="34">
        <v>-15</v>
      </c>
      <c r="K43" s="58">
        <v>-1</v>
      </c>
      <c r="L43" s="59" t="s">
        <v>254</v>
      </c>
      <c r="M43" s="60">
        <v>-1</v>
      </c>
    </row>
    <row r="44" spans="1:13" s="87" customFormat="1" ht="12.75">
      <c r="A44" s="55" t="s">
        <v>131</v>
      </c>
      <c r="B44" s="88">
        <v>0</v>
      </c>
      <c r="C44" s="98">
        <v>0</v>
      </c>
      <c r="D44" s="34">
        <v>0</v>
      </c>
      <c r="E44" s="88">
        <v>0</v>
      </c>
      <c r="F44" s="98">
        <v>0</v>
      </c>
      <c r="G44" s="34">
        <v>0</v>
      </c>
      <c r="H44" s="88">
        <v>0</v>
      </c>
      <c r="I44" s="98">
        <v>0</v>
      </c>
      <c r="J44" s="34">
        <v>0</v>
      </c>
      <c r="K44" s="58" t="s">
        <v>254</v>
      </c>
      <c r="L44" s="59" t="s">
        <v>254</v>
      </c>
      <c r="M44" s="60" t="s">
        <v>254</v>
      </c>
    </row>
    <row r="45" spans="1:13" s="87" customFormat="1" ht="13.5" thickBot="1">
      <c r="A45" s="57" t="s">
        <v>82</v>
      </c>
      <c r="B45" s="99">
        <v>920</v>
      </c>
      <c r="C45" s="101">
        <v>127</v>
      </c>
      <c r="D45" s="100">
        <v>793</v>
      </c>
      <c r="E45" s="99">
        <v>2874</v>
      </c>
      <c r="F45" s="101">
        <v>1232</v>
      </c>
      <c r="G45" s="100">
        <v>1642</v>
      </c>
      <c r="H45" s="99">
        <v>1954</v>
      </c>
      <c r="I45" s="101">
        <v>1105</v>
      </c>
      <c r="J45" s="100">
        <v>849</v>
      </c>
      <c r="K45" s="61">
        <v>2.123913043478261</v>
      </c>
      <c r="L45" s="62">
        <v>8.700787401574804</v>
      </c>
      <c r="M45" s="63">
        <v>1.0706179066834804</v>
      </c>
    </row>
    <row r="46" s="448" customFormat="1" ht="13.5" thickBot="1"/>
    <row r="47" spans="1:13" s="141" customFormat="1" ht="12.75">
      <c r="A47" s="54" t="s">
        <v>137</v>
      </c>
      <c r="B47" s="94">
        <v>0</v>
      </c>
      <c r="C47" s="95">
        <v>0</v>
      </c>
      <c r="D47" s="96">
        <v>0</v>
      </c>
      <c r="E47" s="94">
        <v>0</v>
      </c>
      <c r="F47" s="95">
        <v>0</v>
      </c>
      <c r="G47" s="96">
        <v>0</v>
      </c>
      <c r="H47" s="94">
        <v>0</v>
      </c>
      <c r="I47" s="95">
        <v>0</v>
      </c>
      <c r="J47" s="96">
        <v>0</v>
      </c>
      <c r="K47" s="83" t="s">
        <v>254</v>
      </c>
      <c r="L47" s="84" t="s">
        <v>254</v>
      </c>
      <c r="M47" s="85" t="s">
        <v>254</v>
      </c>
    </row>
    <row r="48" spans="1:13" s="87" customFormat="1" ht="12.75">
      <c r="A48" s="55" t="s">
        <v>124</v>
      </c>
      <c r="B48" s="88">
        <v>0</v>
      </c>
      <c r="C48" s="89">
        <v>0</v>
      </c>
      <c r="D48" s="34">
        <v>0</v>
      </c>
      <c r="E48" s="88">
        <v>0</v>
      </c>
      <c r="F48" s="89">
        <v>0</v>
      </c>
      <c r="G48" s="34">
        <v>0</v>
      </c>
      <c r="H48" s="88">
        <v>0</v>
      </c>
      <c r="I48" s="89">
        <v>0</v>
      </c>
      <c r="J48" s="34">
        <v>0</v>
      </c>
      <c r="K48" s="58" t="s">
        <v>254</v>
      </c>
      <c r="L48" s="59" t="s">
        <v>254</v>
      </c>
      <c r="M48" s="60" t="s">
        <v>254</v>
      </c>
    </row>
    <row r="49" spans="1:13" s="87" customFormat="1" ht="13.5" thickBot="1">
      <c r="A49" s="55" t="s">
        <v>82</v>
      </c>
      <c r="B49" s="88">
        <v>0</v>
      </c>
      <c r="C49" s="102">
        <v>0</v>
      </c>
      <c r="D49" s="103">
        <v>0</v>
      </c>
      <c r="E49" s="88">
        <v>0</v>
      </c>
      <c r="F49" s="102">
        <v>0</v>
      </c>
      <c r="G49" s="103">
        <v>0</v>
      </c>
      <c r="H49" s="88">
        <v>0</v>
      </c>
      <c r="I49" s="102">
        <v>0</v>
      </c>
      <c r="J49" s="103">
        <v>0</v>
      </c>
      <c r="K49" s="58" t="s">
        <v>254</v>
      </c>
      <c r="L49" s="64" t="s">
        <v>254</v>
      </c>
      <c r="M49" s="65" t="s">
        <v>254</v>
      </c>
    </row>
    <row r="50" spans="1:13" s="448" customFormat="1" ht="12.75">
      <c r="A50" s="56" t="s">
        <v>138</v>
      </c>
      <c r="B50" s="104">
        <v>0</v>
      </c>
      <c r="C50" s="449"/>
      <c r="D50" s="450"/>
      <c r="E50" s="104">
        <v>0</v>
      </c>
      <c r="F50" s="449"/>
      <c r="G50" s="450"/>
      <c r="H50" s="104">
        <v>0</v>
      </c>
      <c r="I50" s="449"/>
      <c r="J50" s="450"/>
      <c r="K50" s="66" t="s">
        <v>254</v>
      </c>
      <c r="L50" s="449"/>
      <c r="M50" s="450"/>
    </row>
    <row r="51" spans="1:13" ht="12.75">
      <c r="A51" s="55" t="s">
        <v>124</v>
      </c>
      <c r="B51" s="105">
        <v>0</v>
      </c>
      <c r="C51" s="451"/>
      <c r="D51" s="452"/>
      <c r="E51" s="105">
        <v>0</v>
      </c>
      <c r="F51" s="451"/>
      <c r="G51" s="452"/>
      <c r="H51" s="105">
        <v>0</v>
      </c>
      <c r="I51" s="451"/>
      <c r="J51" s="452"/>
      <c r="K51" s="66" t="s">
        <v>254</v>
      </c>
      <c r="L51" s="451"/>
      <c r="M51" s="452"/>
    </row>
    <row r="52" spans="1:13" ht="13.5" thickBot="1">
      <c r="A52" s="57" t="s">
        <v>82</v>
      </c>
      <c r="B52" s="106">
        <v>0</v>
      </c>
      <c r="C52" s="453"/>
      <c r="D52" s="454"/>
      <c r="E52" s="106">
        <v>0</v>
      </c>
      <c r="F52" s="453"/>
      <c r="G52" s="454"/>
      <c r="H52" s="106">
        <v>0</v>
      </c>
      <c r="I52" s="453"/>
      <c r="J52" s="454"/>
      <c r="K52" s="67" t="s">
        <v>254</v>
      </c>
      <c r="L52" s="453"/>
      <c r="M52" s="454"/>
    </row>
  </sheetData>
  <sheetProtection password="CF21" sheet="1" objects="1" scenarios="1"/>
  <printOptions horizontalCentered="1"/>
  <pageMargins left="0.3937007874015748" right="0.3937007874015748" top="1.3779527559055118" bottom="0.5905511811023623" header="0.7086614173228347" footer="0.31496062992125984"/>
  <pageSetup fitToHeight="1" fitToWidth="1" horizontalDpi="600" verticalDpi="600" orientation="landscape" paperSize="9" scale="69" r:id="rId1"/>
  <headerFooter alignWithMargins="0">
    <oddHeader>&amp;L5. számú tábla&amp;C&amp;"Arial CE,Félkövér"&amp;12Kintlévőségek áruszállításból és szolgáltatásnyújtásból
2020-2021. év&amp;R
Adatok: e Ft</oddHeader>
    <oddFooter>&amp;L&amp;"Arial CE,Félkövér"&amp;12 2021. évi Kiegészítő melléklet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K34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76.125" style="41" customWidth="1"/>
    <col min="2" max="4" width="12.00390625" style="53" customWidth="1"/>
    <col min="5" max="5" width="12.00390625" style="130" customWidth="1"/>
    <col min="6" max="8" width="12.00390625" style="53" customWidth="1"/>
    <col min="9" max="9" width="12.00390625" style="130" customWidth="1"/>
    <col min="10" max="16384" width="9.125" style="35" customWidth="1"/>
  </cols>
  <sheetData>
    <row r="1" spans="1:9" s="140" customFormat="1" ht="77.25" customHeight="1" thickBot="1">
      <c r="A1" s="645" t="s">
        <v>709</v>
      </c>
      <c r="B1" s="136" t="s">
        <v>184</v>
      </c>
      <c r="C1" s="138" t="s">
        <v>162</v>
      </c>
      <c r="D1" s="136" t="s">
        <v>60</v>
      </c>
      <c r="E1" s="137" t="s">
        <v>163</v>
      </c>
      <c r="F1" s="138" t="s">
        <v>164</v>
      </c>
      <c r="G1" s="136" t="s">
        <v>165</v>
      </c>
      <c r="H1" s="136" t="s">
        <v>167</v>
      </c>
      <c r="I1" s="137" t="s">
        <v>166</v>
      </c>
    </row>
    <row r="2" spans="1:9" s="286" customFormat="1" ht="12.75">
      <c r="A2" s="282" t="s">
        <v>72</v>
      </c>
      <c r="B2" s="283">
        <v>0</v>
      </c>
      <c r="C2" s="284">
        <v>3446402</v>
      </c>
      <c r="D2" s="284">
        <v>4117350</v>
      </c>
      <c r="E2" s="285">
        <v>7563752</v>
      </c>
      <c r="F2" s="283">
        <v>0</v>
      </c>
      <c r="G2" s="284">
        <v>0</v>
      </c>
      <c r="H2" s="284">
        <v>32944</v>
      </c>
      <c r="I2" s="285">
        <v>32944</v>
      </c>
    </row>
    <row r="3" spans="1:9" ht="12.75">
      <c r="A3" s="52" t="s">
        <v>228</v>
      </c>
      <c r="B3" s="252"/>
      <c r="C3" s="303"/>
      <c r="D3" s="252">
        <v>41205</v>
      </c>
      <c r="E3" s="256">
        <v>41205</v>
      </c>
      <c r="F3" s="251"/>
      <c r="G3" s="252"/>
      <c r="H3" s="252">
        <v>1317</v>
      </c>
      <c r="I3" s="256">
        <v>1317</v>
      </c>
    </row>
    <row r="4" spans="1:9" ht="12.75">
      <c r="A4" s="52" t="s">
        <v>229</v>
      </c>
      <c r="B4" s="252"/>
      <c r="C4" s="303"/>
      <c r="D4" s="252"/>
      <c r="E4" s="256">
        <v>0</v>
      </c>
      <c r="F4" s="251"/>
      <c r="G4" s="252"/>
      <c r="H4" s="252"/>
      <c r="I4" s="256">
        <v>0</v>
      </c>
    </row>
    <row r="5" spans="1:9" ht="12.75">
      <c r="A5" s="52" t="s">
        <v>230</v>
      </c>
      <c r="B5" s="252"/>
      <c r="C5" s="303"/>
      <c r="D5" s="252">
        <v>1747</v>
      </c>
      <c r="E5" s="256">
        <v>1747</v>
      </c>
      <c r="F5" s="251"/>
      <c r="G5" s="252"/>
      <c r="H5" s="252">
        <v>3706</v>
      </c>
      <c r="I5" s="256">
        <v>3706</v>
      </c>
    </row>
    <row r="6" spans="1:9" ht="12.75">
      <c r="A6" s="52" t="s">
        <v>231</v>
      </c>
      <c r="B6" s="252"/>
      <c r="C6" s="303"/>
      <c r="D6" s="252">
        <v>1199</v>
      </c>
      <c r="E6" s="256">
        <v>1199</v>
      </c>
      <c r="F6" s="251"/>
      <c r="G6" s="252"/>
      <c r="H6" s="252"/>
      <c r="I6" s="256">
        <v>0</v>
      </c>
    </row>
    <row r="7" spans="1:9" ht="12.75">
      <c r="A7" s="52" t="s">
        <v>780</v>
      </c>
      <c r="B7" s="252"/>
      <c r="C7" s="303"/>
      <c r="D7" s="252">
        <v>3000</v>
      </c>
      <c r="E7" s="256">
        <v>3000</v>
      </c>
      <c r="F7" s="251"/>
      <c r="G7" s="252"/>
      <c r="H7" s="252">
        <v>220</v>
      </c>
      <c r="I7" s="256">
        <v>220</v>
      </c>
    </row>
    <row r="8" spans="1:9" ht="12.75">
      <c r="A8" s="52" t="s">
        <v>697</v>
      </c>
      <c r="B8" s="252"/>
      <c r="C8" s="303"/>
      <c r="D8" s="252">
        <v>90</v>
      </c>
      <c r="E8" s="256">
        <v>90</v>
      </c>
      <c r="F8" s="251"/>
      <c r="G8" s="252"/>
      <c r="H8" s="252">
        <v>203</v>
      </c>
      <c r="I8" s="256">
        <v>203</v>
      </c>
    </row>
    <row r="9" spans="1:9" ht="12.75">
      <c r="A9" s="52" t="s">
        <v>169</v>
      </c>
      <c r="B9" s="252"/>
      <c r="C9" s="303"/>
      <c r="D9" s="252">
        <v>96</v>
      </c>
      <c r="E9" s="256">
        <v>96</v>
      </c>
      <c r="F9" s="251"/>
      <c r="G9" s="252"/>
      <c r="H9" s="252">
        <v>16256</v>
      </c>
      <c r="I9" s="256">
        <v>16256</v>
      </c>
    </row>
    <row r="10" spans="1:9" ht="12.75">
      <c r="A10" s="52" t="s">
        <v>256</v>
      </c>
      <c r="B10" s="252"/>
      <c r="C10" s="303"/>
      <c r="D10" s="252">
        <v>39</v>
      </c>
      <c r="E10" s="256">
        <v>39</v>
      </c>
      <c r="F10" s="251"/>
      <c r="G10" s="252"/>
      <c r="H10" s="252"/>
      <c r="I10" s="256">
        <v>0</v>
      </c>
    </row>
    <row r="11" spans="1:9" ht="12.75">
      <c r="A11" s="52" t="s">
        <v>665</v>
      </c>
      <c r="B11" s="252"/>
      <c r="C11" s="303"/>
      <c r="D11" s="252">
        <v>154</v>
      </c>
      <c r="E11" s="256">
        <v>154</v>
      </c>
      <c r="F11" s="251"/>
      <c r="G11" s="252"/>
      <c r="H11" s="252"/>
      <c r="I11" s="256">
        <v>0</v>
      </c>
    </row>
    <row r="12" spans="1:9" ht="12.75">
      <c r="A12" s="52" t="s">
        <v>741</v>
      </c>
      <c r="B12" s="252"/>
      <c r="C12" s="303"/>
      <c r="D12" s="252">
        <v>73</v>
      </c>
      <c r="E12" s="256">
        <v>73</v>
      </c>
      <c r="F12" s="251"/>
      <c r="G12" s="252"/>
      <c r="H12" s="252"/>
      <c r="I12" s="256">
        <v>0</v>
      </c>
    </row>
    <row r="13" spans="1:11" s="286" customFormat="1" ht="12.75">
      <c r="A13" s="52" t="s">
        <v>728</v>
      </c>
      <c r="B13" s="559"/>
      <c r="C13" s="560"/>
      <c r="D13" s="252">
        <v>172</v>
      </c>
      <c r="E13" s="256">
        <v>172</v>
      </c>
      <c r="F13" s="642"/>
      <c r="G13" s="560"/>
      <c r="H13" s="559"/>
      <c r="I13" s="256">
        <v>0</v>
      </c>
      <c r="K13" s="35"/>
    </row>
    <row r="14" spans="1:9" ht="12.75">
      <c r="A14" s="52" t="s">
        <v>232</v>
      </c>
      <c r="B14" s="252"/>
      <c r="C14" s="303"/>
      <c r="D14" s="252">
        <v>3246</v>
      </c>
      <c r="E14" s="256">
        <v>3246</v>
      </c>
      <c r="F14" s="251"/>
      <c r="G14" s="252"/>
      <c r="H14" s="252">
        <v>11242</v>
      </c>
      <c r="I14" s="256">
        <v>11242</v>
      </c>
    </row>
    <row r="15" spans="1:11" ht="12.75">
      <c r="A15" s="52" t="s">
        <v>182</v>
      </c>
      <c r="B15" s="252"/>
      <c r="C15" s="252">
        <v>3446402</v>
      </c>
      <c r="D15" s="252">
        <v>4066329</v>
      </c>
      <c r="E15" s="256">
        <v>7512731</v>
      </c>
      <c r="F15" s="251"/>
      <c r="G15" s="252"/>
      <c r="H15" s="252"/>
      <c r="I15" s="256">
        <v>0</v>
      </c>
      <c r="K15" s="35"/>
    </row>
    <row r="16" spans="1:11" s="286" customFormat="1" ht="12.75">
      <c r="A16" s="287" t="s">
        <v>75</v>
      </c>
      <c r="B16" s="258">
        <v>0</v>
      </c>
      <c r="C16" s="288">
        <v>84994</v>
      </c>
      <c r="D16" s="258">
        <v>46434</v>
      </c>
      <c r="E16" s="256">
        <v>131428</v>
      </c>
      <c r="F16" s="257">
        <v>0</v>
      </c>
      <c r="G16" s="288">
        <v>8614</v>
      </c>
      <c r="H16" s="258">
        <v>262639</v>
      </c>
      <c r="I16" s="256">
        <v>271253</v>
      </c>
      <c r="K16" s="35"/>
    </row>
    <row r="17" spans="1:9" ht="12.75">
      <c r="A17" s="52" t="s">
        <v>225</v>
      </c>
      <c r="B17" s="91"/>
      <c r="C17" s="131">
        <v>84994</v>
      </c>
      <c r="D17" s="91">
        <v>44367</v>
      </c>
      <c r="E17" s="256">
        <v>129361</v>
      </c>
      <c r="F17" s="90"/>
      <c r="G17" s="91"/>
      <c r="H17" s="91"/>
      <c r="I17" s="256">
        <v>0</v>
      </c>
    </row>
    <row r="18" spans="1:9" ht="12.75">
      <c r="A18" s="52" t="s">
        <v>789</v>
      </c>
      <c r="B18" s="252"/>
      <c r="C18" s="303"/>
      <c r="D18" s="252"/>
      <c r="E18" s="256">
        <v>0</v>
      </c>
      <c r="F18" s="251"/>
      <c r="G18" s="252"/>
      <c r="H18" s="252"/>
      <c r="I18" s="256">
        <v>0</v>
      </c>
    </row>
    <row r="19" spans="1:9" ht="12.75">
      <c r="A19" s="52" t="s">
        <v>781</v>
      </c>
      <c r="B19" s="252"/>
      <c r="C19" s="303"/>
      <c r="D19" s="252">
        <v>70</v>
      </c>
      <c r="E19" s="256">
        <v>70</v>
      </c>
      <c r="F19" s="251"/>
      <c r="G19" s="252"/>
      <c r="H19" s="252">
        <v>229232</v>
      </c>
      <c r="I19" s="256">
        <v>229232</v>
      </c>
    </row>
    <row r="20" spans="1:9" ht="12.75">
      <c r="A20" s="52" t="s">
        <v>411</v>
      </c>
      <c r="B20" s="252"/>
      <c r="C20" s="303"/>
      <c r="D20" s="252">
        <v>2</v>
      </c>
      <c r="E20" s="256">
        <v>2</v>
      </c>
      <c r="F20" s="251"/>
      <c r="G20" s="252"/>
      <c r="H20" s="252"/>
      <c r="I20" s="256">
        <v>0</v>
      </c>
    </row>
    <row r="21" spans="1:9" ht="12.75">
      <c r="A21" s="52" t="s">
        <v>76</v>
      </c>
      <c r="B21" s="252"/>
      <c r="C21" s="303"/>
      <c r="D21" s="252">
        <v>1995</v>
      </c>
      <c r="E21" s="256">
        <v>1995</v>
      </c>
      <c r="F21" s="251"/>
      <c r="G21" s="252">
        <v>8614</v>
      </c>
      <c r="H21" s="252">
        <v>33407</v>
      </c>
      <c r="I21" s="256">
        <v>42021</v>
      </c>
    </row>
    <row r="22" spans="1:9" ht="13.5" thickBot="1">
      <c r="A22" s="52" t="s">
        <v>790</v>
      </c>
      <c r="B22" s="252"/>
      <c r="C22" s="303"/>
      <c r="D22" s="252"/>
      <c r="E22" s="256">
        <v>0</v>
      </c>
      <c r="F22" s="640"/>
      <c r="G22" s="641"/>
      <c r="H22" s="641"/>
      <c r="I22" s="643"/>
    </row>
    <row r="23" spans="1:9" s="523" customFormat="1" ht="13.5" customHeight="1" thickBot="1">
      <c r="A23" s="520" t="s">
        <v>707</v>
      </c>
      <c r="B23" s="521">
        <v>0</v>
      </c>
      <c r="C23" s="522">
        <v>3531396</v>
      </c>
      <c r="D23" s="522">
        <v>4163784</v>
      </c>
      <c r="E23" s="524">
        <v>7695180</v>
      </c>
      <c r="F23" s="521">
        <v>0</v>
      </c>
      <c r="G23" s="522">
        <v>8614</v>
      </c>
      <c r="H23" s="522">
        <v>295583</v>
      </c>
      <c r="I23" s="524">
        <v>304197</v>
      </c>
    </row>
    <row r="24" spans="1:9" ht="12.75" hidden="1">
      <c r="A24" s="52" t="s">
        <v>185</v>
      </c>
      <c r="B24" s="252"/>
      <c r="C24" s="303"/>
      <c r="D24" s="252"/>
      <c r="E24" s="256">
        <v>0</v>
      </c>
      <c r="F24" s="303"/>
      <c r="G24" s="252"/>
      <c r="H24" s="252"/>
      <c r="I24" s="256">
        <v>0</v>
      </c>
    </row>
    <row r="25" spans="1:9" ht="12.75" hidden="1">
      <c r="A25" s="52" t="s">
        <v>255</v>
      </c>
      <c r="B25" s="252"/>
      <c r="C25" s="303"/>
      <c r="D25" s="252"/>
      <c r="E25" s="256">
        <v>0</v>
      </c>
      <c r="F25" s="303"/>
      <c r="G25" s="252"/>
      <c r="H25" s="252"/>
      <c r="I25" s="256">
        <v>0</v>
      </c>
    </row>
    <row r="26" spans="1:9" ht="12.75" hidden="1">
      <c r="A26" s="52" t="s">
        <v>257</v>
      </c>
      <c r="B26" s="252"/>
      <c r="C26" s="303"/>
      <c r="D26" s="252"/>
      <c r="E26" s="256">
        <v>0</v>
      </c>
      <c r="F26" s="303"/>
      <c r="G26" s="252"/>
      <c r="H26" s="252"/>
      <c r="I26" s="256">
        <v>0</v>
      </c>
    </row>
    <row r="27" spans="1:11" s="41" customFormat="1" ht="13.5" hidden="1" thickBot="1">
      <c r="A27" s="52" t="s">
        <v>739</v>
      </c>
      <c r="B27" s="252"/>
      <c r="C27" s="303"/>
      <c r="D27" s="252"/>
      <c r="E27" s="256">
        <v>0</v>
      </c>
      <c r="F27" s="303"/>
      <c r="G27" s="252"/>
      <c r="H27" s="252"/>
      <c r="I27" s="256">
        <v>0</v>
      </c>
      <c r="K27" s="35"/>
    </row>
    <row r="28" spans="1:9" s="523" customFormat="1" ht="13.5" customHeight="1" thickBot="1">
      <c r="A28" s="520" t="s">
        <v>708</v>
      </c>
      <c r="B28" s="521">
        <v>0</v>
      </c>
      <c r="C28" s="522">
        <v>0</v>
      </c>
      <c r="D28" s="522">
        <v>0</v>
      </c>
      <c r="E28" s="524">
        <v>0</v>
      </c>
      <c r="F28" s="521">
        <v>0</v>
      </c>
      <c r="G28" s="522">
        <v>0</v>
      </c>
      <c r="H28" s="522">
        <v>0</v>
      </c>
      <c r="I28" s="524">
        <v>0</v>
      </c>
    </row>
    <row r="29" spans="1:9" ht="12.75" hidden="1">
      <c r="A29" s="52" t="s">
        <v>710</v>
      </c>
      <c r="B29" s="252"/>
      <c r="C29" s="303"/>
      <c r="D29" s="252"/>
      <c r="E29" s="256">
        <v>0</v>
      </c>
      <c r="F29" s="303"/>
      <c r="G29" s="252"/>
      <c r="H29" s="252"/>
      <c r="I29" s="256">
        <v>0</v>
      </c>
    </row>
    <row r="30" spans="1:11" s="41" customFormat="1" ht="12.75" hidden="1">
      <c r="A30" s="52" t="s">
        <v>711</v>
      </c>
      <c r="B30" s="252"/>
      <c r="C30" s="303"/>
      <c r="D30" s="252"/>
      <c r="E30" s="256">
        <v>0</v>
      </c>
      <c r="F30" s="303"/>
      <c r="G30" s="252"/>
      <c r="H30" s="252"/>
      <c r="I30" s="256">
        <v>0</v>
      </c>
      <c r="K30" s="35"/>
    </row>
    <row r="31" spans="1:11" s="41" customFormat="1" ht="13.5" hidden="1" thickBot="1">
      <c r="A31" s="572" t="s">
        <v>768</v>
      </c>
      <c r="B31" s="573"/>
      <c r="C31" s="573"/>
      <c r="D31" s="573"/>
      <c r="E31" s="256">
        <v>0</v>
      </c>
      <c r="F31" s="573"/>
      <c r="G31" s="573"/>
      <c r="H31" s="573"/>
      <c r="I31" s="256">
        <v>0</v>
      </c>
      <c r="K31" s="35"/>
    </row>
    <row r="32" spans="1:9" s="523" customFormat="1" ht="13.5" customHeight="1" thickBot="1">
      <c r="A32" s="520" t="s">
        <v>712</v>
      </c>
      <c r="B32" s="521">
        <v>0</v>
      </c>
      <c r="C32" s="522">
        <v>0</v>
      </c>
      <c r="D32" s="522">
        <v>0</v>
      </c>
      <c r="E32" s="524">
        <v>0</v>
      </c>
      <c r="F32" s="521">
        <v>0</v>
      </c>
      <c r="G32" s="522">
        <v>0</v>
      </c>
      <c r="H32" s="522">
        <v>0</v>
      </c>
      <c r="I32" s="524">
        <v>0</v>
      </c>
    </row>
    <row r="34" ht="12.75">
      <c r="A34" s="644" t="s">
        <v>792</v>
      </c>
    </row>
  </sheetData>
  <sheetProtection password="CF21" sheet="1" objects="1" scenarios="1"/>
  <printOptions horizontalCentered="1"/>
  <pageMargins left="0.3937007874015748" right="0.3937007874015748" top="1.5748031496062993" bottom="0.7874015748031497" header="0.9055118110236221" footer="0.5118110236220472"/>
  <pageSetup fitToHeight="1" fitToWidth="1" horizontalDpi="600" verticalDpi="600" orientation="landscape" paperSize="9" scale="82" r:id="rId1"/>
  <headerFooter alignWithMargins="0">
    <oddHeader>&amp;L5 a. számú tábla&amp;C&amp;"Arial CE,Félkövér"&amp;12Követelések - Kötelezettségek részesedési viszonyban lévő vállalkozásokkal szemben
2021. év&amp;R
Adatok: e Ft</oddHeader>
    <oddFooter>&amp;L&amp;"Arial CE,Félkövér"&amp;12 2021. évi Kiegészítő melléklet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F31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73.875" style="155" customWidth="1"/>
    <col min="2" max="5" width="13.50390625" style="3" customWidth="1"/>
    <col min="6" max="6" width="13.50390625" style="155" customWidth="1"/>
    <col min="7" max="16384" width="9.125" style="3" customWidth="1"/>
  </cols>
  <sheetData>
    <row r="1" spans="1:6" s="215" customFormat="1" ht="13.5" thickBot="1">
      <c r="A1" s="210" t="s">
        <v>51</v>
      </c>
      <c r="B1" s="152" t="s">
        <v>52</v>
      </c>
      <c r="C1" s="213" t="s">
        <v>53</v>
      </c>
      <c r="D1" s="213" t="s">
        <v>54</v>
      </c>
      <c r="E1" s="213" t="s">
        <v>55</v>
      </c>
      <c r="F1" s="214" t="s">
        <v>56</v>
      </c>
    </row>
    <row r="2" spans="1:6" s="160" customFormat="1" ht="12.75">
      <c r="A2" s="211" t="s">
        <v>57</v>
      </c>
      <c r="B2" s="216">
        <v>0</v>
      </c>
      <c r="C2" s="217">
        <v>0</v>
      </c>
      <c r="D2" s="217">
        <v>0</v>
      </c>
      <c r="E2" s="217">
        <v>0</v>
      </c>
      <c r="F2" s="145">
        <v>0</v>
      </c>
    </row>
    <row r="3" spans="1:6" s="266" customFormat="1" ht="12.75">
      <c r="A3" s="262" t="s">
        <v>186</v>
      </c>
      <c r="B3" s="263"/>
      <c r="C3" s="264"/>
      <c r="D3" s="264"/>
      <c r="E3" s="264"/>
      <c r="F3" s="265">
        <v>0</v>
      </c>
    </row>
    <row r="4" spans="1:6" s="266" customFormat="1" ht="12.75">
      <c r="A4" s="262" t="s">
        <v>187</v>
      </c>
      <c r="B4" s="263"/>
      <c r="C4" s="264"/>
      <c r="D4" s="264"/>
      <c r="E4" s="264"/>
      <c r="F4" s="265">
        <v>0</v>
      </c>
    </row>
    <row r="5" spans="1:6" s="266" customFormat="1" ht="12.75">
      <c r="A5" s="551" t="s">
        <v>720</v>
      </c>
      <c r="B5" s="263"/>
      <c r="C5" s="264"/>
      <c r="D5" s="264"/>
      <c r="E5" s="264"/>
      <c r="F5" s="265">
        <v>0</v>
      </c>
    </row>
    <row r="6" spans="1:6" s="266" customFormat="1" ht="12.75">
      <c r="A6" s="262" t="s">
        <v>721</v>
      </c>
      <c r="B6" s="263"/>
      <c r="C6" s="264"/>
      <c r="D6" s="264"/>
      <c r="E6" s="264"/>
      <c r="F6" s="265">
        <v>0</v>
      </c>
    </row>
    <row r="7" spans="1:6" s="266" customFormat="1" ht="12.75">
      <c r="A7" s="262" t="s">
        <v>188</v>
      </c>
      <c r="B7" s="263"/>
      <c r="C7" s="264"/>
      <c r="D7" s="264"/>
      <c r="E7" s="264"/>
      <c r="F7" s="265">
        <v>0</v>
      </c>
    </row>
    <row r="8" spans="1:6" s="266" customFormat="1" ht="12.75">
      <c r="A8" s="262" t="s">
        <v>189</v>
      </c>
      <c r="B8" s="263"/>
      <c r="C8" s="264"/>
      <c r="D8" s="264"/>
      <c r="E8" s="264"/>
      <c r="F8" s="265">
        <v>0</v>
      </c>
    </row>
    <row r="9" spans="1:6" s="266" customFormat="1" ht="12.75">
      <c r="A9" s="262" t="s">
        <v>190</v>
      </c>
      <c r="B9" s="263"/>
      <c r="C9" s="264"/>
      <c r="D9" s="264"/>
      <c r="E9" s="264"/>
      <c r="F9" s="265">
        <v>0</v>
      </c>
    </row>
    <row r="10" spans="1:6" s="266" customFormat="1" ht="13.5" thickBot="1">
      <c r="A10" s="267" t="s">
        <v>191</v>
      </c>
      <c r="B10" s="268"/>
      <c r="C10" s="269"/>
      <c r="D10" s="269"/>
      <c r="E10" s="269"/>
      <c r="F10" s="270">
        <v>0</v>
      </c>
    </row>
    <row r="11" spans="1:6" s="160" customFormat="1" ht="12.75">
      <c r="A11" s="211" t="s">
        <v>58</v>
      </c>
      <c r="B11" s="216">
        <v>0</v>
      </c>
      <c r="C11" s="217">
        <v>0</v>
      </c>
      <c r="D11" s="217">
        <v>0</v>
      </c>
      <c r="E11" s="217">
        <v>0</v>
      </c>
      <c r="F11" s="145">
        <v>0</v>
      </c>
    </row>
    <row r="12" spans="1:6" s="266" customFormat="1" ht="12.75">
      <c r="A12" s="262" t="s">
        <v>192</v>
      </c>
      <c r="B12" s="263"/>
      <c r="C12" s="264"/>
      <c r="D12" s="264"/>
      <c r="E12" s="264"/>
      <c r="F12" s="265">
        <v>0</v>
      </c>
    </row>
    <row r="13" spans="1:6" s="266" customFormat="1" ht="12.75">
      <c r="A13" s="262" t="s">
        <v>193</v>
      </c>
      <c r="B13" s="263"/>
      <c r="C13" s="264"/>
      <c r="D13" s="264"/>
      <c r="E13" s="264"/>
      <c r="F13" s="265">
        <v>0</v>
      </c>
    </row>
    <row r="14" spans="1:6" s="266" customFormat="1" ht="12.75">
      <c r="A14" s="262" t="s">
        <v>194</v>
      </c>
      <c r="B14" s="263"/>
      <c r="C14" s="264"/>
      <c r="D14" s="264"/>
      <c r="E14" s="264"/>
      <c r="F14" s="265">
        <v>0</v>
      </c>
    </row>
    <row r="15" spans="1:6" s="266" customFormat="1" ht="12.75">
      <c r="A15" s="262" t="s">
        <v>195</v>
      </c>
      <c r="B15" s="263"/>
      <c r="C15" s="264"/>
      <c r="D15" s="264"/>
      <c r="E15" s="264"/>
      <c r="F15" s="265">
        <v>0</v>
      </c>
    </row>
    <row r="16" spans="1:6" s="266" customFormat="1" ht="12.75">
      <c r="A16" s="262" t="s">
        <v>196</v>
      </c>
      <c r="B16" s="263"/>
      <c r="C16" s="264"/>
      <c r="D16" s="264"/>
      <c r="E16" s="264"/>
      <c r="F16" s="265">
        <v>0</v>
      </c>
    </row>
    <row r="17" spans="1:6" s="266" customFormat="1" ht="13.5" thickBot="1">
      <c r="A17" s="267" t="s">
        <v>197</v>
      </c>
      <c r="B17" s="268"/>
      <c r="C17" s="269"/>
      <c r="D17" s="269"/>
      <c r="E17" s="269"/>
      <c r="F17" s="270">
        <v>0</v>
      </c>
    </row>
    <row r="18" spans="1:6" s="160" customFormat="1" ht="12.75">
      <c r="A18" s="211" t="s">
        <v>60</v>
      </c>
      <c r="B18" s="216">
        <v>101842</v>
      </c>
      <c r="C18" s="217">
        <v>24321</v>
      </c>
      <c r="D18" s="217">
        <v>24203</v>
      </c>
      <c r="E18" s="217">
        <v>497</v>
      </c>
      <c r="F18" s="145">
        <v>101463</v>
      </c>
    </row>
    <row r="19" spans="1:6" s="266" customFormat="1" ht="12.75">
      <c r="A19" s="262" t="s">
        <v>198</v>
      </c>
      <c r="B19" s="271">
        <v>101842</v>
      </c>
      <c r="C19" s="272">
        <v>24321</v>
      </c>
      <c r="D19" s="272">
        <v>24203</v>
      </c>
      <c r="E19" s="272">
        <v>497</v>
      </c>
      <c r="F19" s="265">
        <v>101463</v>
      </c>
    </row>
    <row r="20" spans="1:6" s="266" customFormat="1" ht="12.75">
      <c r="A20" s="262" t="s">
        <v>199</v>
      </c>
      <c r="B20" s="271"/>
      <c r="C20" s="272"/>
      <c r="D20" s="272"/>
      <c r="E20" s="272"/>
      <c r="F20" s="265">
        <v>0</v>
      </c>
    </row>
    <row r="21" spans="1:6" s="266" customFormat="1" ht="12.75">
      <c r="A21" s="262" t="s">
        <v>722</v>
      </c>
      <c r="B21" s="271"/>
      <c r="C21" s="272"/>
      <c r="D21" s="272"/>
      <c r="E21" s="272"/>
      <c r="F21" s="265">
        <v>0</v>
      </c>
    </row>
    <row r="22" spans="1:6" s="266" customFormat="1" ht="12.75">
      <c r="A22" s="262" t="s">
        <v>200</v>
      </c>
      <c r="B22" s="271"/>
      <c r="C22" s="272"/>
      <c r="D22" s="272"/>
      <c r="E22" s="272"/>
      <c r="F22" s="265">
        <v>0</v>
      </c>
    </row>
    <row r="23" spans="1:6" s="266" customFormat="1" ht="12.75">
      <c r="A23" s="262" t="s">
        <v>201</v>
      </c>
      <c r="B23" s="271"/>
      <c r="C23" s="272"/>
      <c r="D23" s="272"/>
      <c r="E23" s="272"/>
      <c r="F23" s="265">
        <v>0</v>
      </c>
    </row>
    <row r="24" spans="1:6" s="266" customFormat="1" ht="13.5" thickBot="1">
      <c r="A24" s="267" t="s">
        <v>202</v>
      </c>
      <c r="B24" s="273"/>
      <c r="C24" s="274"/>
      <c r="D24" s="274"/>
      <c r="E24" s="274"/>
      <c r="F24" s="270">
        <v>0</v>
      </c>
    </row>
    <row r="25" spans="1:6" s="160" customFormat="1" ht="12.75">
      <c r="A25" s="211" t="s">
        <v>59</v>
      </c>
      <c r="B25" s="218">
        <v>0</v>
      </c>
      <c r="C25" s="219">
        <v>0</v>
      </c>
      <c r="D25" s="219">
        <v>0</v>
      </c>
      <c r="E25" s="219">
        <v>0</v>
      </c>
      <c r="F25" s="220">
        <v>0</v>
      </c>
    </row>
    <row r="26" spans="1:6" s="266" customFormat="1" ht="12.75">
      <c r="A26" s="262" t="s">
        <v>203</v>
      </c>
      <c r="B26" s="275"/>
      <c r="C26" s="276"/>
      <c r="D26" s="276"/>
      <c r="E26" s="276"/>
      <c r="F26" s="265">
        <v>0</v>
      </c>
    </row>
    <row r="27" spans="1:6" s="266" customFormat="1" ht="12.75">
      <c r="A27" s="262" t="s">
        <v>723</v>
      </c>
      <c r="B27" s="275"/>
      <c r="C27" s="276"/>
      <c r="D27" s="276"/>
      <c r="E27" s="276"/>
      <c r="F27" s="265">
        <v>0</v>
      </c>
    </row>
    <row r="28" spans="1:6" s="266" customFormat="1" ht="12.75">
      <c r="A28" s="262" t="s">
        <v>204</v>
      </c>
      <c r="B28" s="275"/>
      <c r="C28" s="276"/>
      <c r="D28" s="276"/>
      <c r="E28" s="276"/>
      <c r="F28" s="265">
        <v>0</v>
      </c>
    </row>
    <row r="29" spans="1:6" s="266" customFormat="1" ht="12.75">
      <c r="A29" s="262" t="s">
        <v>205</v>
      </c>
      <c r="B29" s="275"/>
      <c r="C29" s="276"/>
      <c r="D29" s="276"/>
      <c r="E29" s="276"/>
      <c r="F29" s="265">
        <v>0</v>
      </c>
    </row>
    <row r="30" spans="1:6" s="266" customFormat="1" ht="13.5" thickBot="1">
      <c r="A30" s="267" t="s">
        <v>206</v>
      </c>
      <c r="B30" s="273"/>
      <c r="C30" s="274"/>
      <c r="D30" s="274"/>
      <c r="E30" s="274"/>
      <c r="F30" s="270">
        <v>0</v>
      </c>
    </row>
    <row r="31" spans="1:6" s="160" customFormat="1" ht="13.5" thickBot="1">
      <c r="A31" s="562" t="s">
        <v>61</v>
      </c>
      <c r="B31" s="221">
        <v>101842</v>
      </c>
      <c r="C31" s="222">
        <v>24321</v>
      </c>
      <c r="D31" s="222">
        <v>24203</v>
      </c>
      <c r="E31" s="222">
        <v>497</v>
      </c>
      <c r="F31" s="212">
        <v>101463</v>
      </c>
    </row>
  </sheetData>
  <sheetProtection password="CF21" sheet="1" objects="1" scenarios="1"/>
  <printOptions horizontalCentered="1"/>
  <pageMargins left="0.3937007874015748" right="0.3937007874015748" top="1.7716535433070868" bottom="0.7874015748031497" header="0.9055118110236221" footer="0.5118110236220472"/>
  <pageSetup fitToHeight="1" fitToWidth="1" horizontalDpi="600" verticalDpi="600" orientation="landscape" paperSize="9" r:id="rId1"/>
  <headerFooter alignWithMargins="0">
    <oddHeader>&amp;L6. számú tábla&amp;C&amp;"Arial CE,Félkövér"&amp;12Értékvesztések
2021. év&amp;R
Adatok: e Ft</oddHeader>
    <oddFooter>&amp;L&amp;"Arial CE,Félkövér"&amp;12 2021. évi Kiegészítő melléklet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1">
    <pageSetUpPr fitToPage="1"/>
  </sheetPr>
  <dimension ref="A1:J50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62.00390625" style="33" customWidth="1"/>
    <col min="2" max="3" width="12.00390625" style="139" customWidth="1"/>
    <col min="4" max="4" width="9.50390625" style="33" customWidth="1"/>
    <col min="5" max="6" width="9.125" style="33" customWidth="1"/>
    <col min="7" max="8" width="12.00390625" style="139" customWidth="1"/>
    <col min="9" max="16384" width="9.125" style="33" customWidth="1"/>
  </cols>
  <sheetData>
    <row r="1" spans="1:10" ht="13.5" thickBot="1">
      <c r="A1" s="47" t="s">
        <v>13</v>
      </c>
      <c r="B1" s="571" t="s">
        <v>767</v>
      </c>
      <c r="C1" s="556" t="s">
        <v>787</v>
      </c>
      <c r="D1" s="896" t="s">
        <v>139</v>
      </c>
      <c r="E1" s="897"/>
      <c r="G1" s="165"/>
      <c r="H1" s="165"/>
      <c r="I1" s="488"/>
      <c r="J1" s="489"/>
    </row>
    <row r="2" spans="1:10" s="279" customFormat="1" ht="12.75">
      <c r="A2" s="277" t="s">
        <v>69</v>
      </c>
      <c r="B2" s="298">
        <v>7782380</v>
      </c>
      <c r="C2" s="647">
        <v>7972844</v>
      </c>
      <c r="D2" s="298">
        <v>190464</v>
      </c>
      <c r="E2" s="299">
        <v>0.024473747105641205</v>
      </c>
      <c r="G2" s="376"/>
      <c r="H2" s="376"/>
      <c r="I2" s="376"/>
      <c r="J2" s="377"/>
    </row>
    <row r="3" spans="1:10" s="446" customFormat="1" ht="12.75">
      <c r="A3" s="49" t="s">
        <v>70</v>
      </c>
      <c r="B3" s="483">
        <v>0</v>
      </c>
      <c r="C3" s="648">
        <v>0</v>
      </c>
      <c r="D3" s="324">
        <v>0</v>
      </c>
      <c r="E3" s="325" t="s">
        <v>254</v>
      </c>
      <c r="G3" s="447"/>
      <c r="H3" s="447"/>
      <c r="I3" s="378"/>
      <c r="J3" s="379"/>
    </row>
    <row r="4" spans="1:10" s="446" customFormat="1" ht="12.75">
      <c r="A4" s="36" t="s">
        <v>284</v>
      </c>
      <c r="B4" s="254">
        <v>6880764</v>
      </c>
      <c r="C4" s="649">
        <v>7024313</v>
      </c>
      <c r="D4" s="292">
        <v>143549</v>
      </c>
      <c r="E4" s="289">
        <v>0.020862363539862726</v>
      </c>
      <c r="G4" s="293"/>
      <c r="H4" s="293"/>
      <c r="I4" s="294"/>
      <c r="J4" s="380"/>
    </row>
    <row r="5" spans="1:10" ht="12.75">
      <c r="A5" s="36" t="s">
        <v>258</v>
      </c>
      <c r="B5" s="254">
        <v>380949</v>
      </c>
      <c r="C5" s="649">
        <v>432884</v>
      </c>
      <c r="D5" s="292">
        <v>51935</v>
      </c>
      <c r="E5" s="289">
        <v>0.1363305849339413</v>
      </c>
      <c r="G5" s="293"/>
      <c r="H5" s="293"/>
      <c r="I5" s="294"/>
      <c r="J5" s="380"/>
    </row>
    <row r="6" spans="1:10" ht="12.75">
      <c r="A6" s="36" t="s">
        <v>71</v>
      </c>
      <c r="B6" s="254">
        <v>520667</v>
      </c>
      <c r="C6" s="649">
        <v>515647</v>
      </c>
      <c r="D6" s="292">
        <v>-5020</v>
      </c>
      <c r="E6" s="289">
        <v>-0.009641479102766259</v>
      </c>
      <c r="G6" s="293"/>
      <c r="H6" s="293"/>
      <c r="I6" s="294"/>
      <c r="J6" s="380"/>
    </row>
    <row r="7" spans="1:10" ht="12.75">
      <c r="A7" s="50" t="s">
        <v>72</v>
      </c>
      <c r="B7" s="254">
        <v>466032</v>
      </c>
      <c r="C7" s="649">
        <v>457606</v>
      </c>
      <c r="D7" s="292">
        <v>-8426</v>
      </c>
      <c r="E7" s="289">
        <v>-0.018080303498472207</v>
      </c>
      <c r="G7" s="293"/>
      <c r="H7" s="293"/>
      <c r="I7" s="294"/>
      <c r="J7" s="380"/>
    </row>
    <row r="8" spans="1:10" ht="12.75">
      <c r="A8" s="51" t="s">
        <v>228</v>
      </c>
      <c r="B8" s="254">
        <v>412777</v>
      </c>
      <c r="C8" s="649">
        <v>397838</v>
      </c>
      <c r="D8" s="292">
        <v>-14939</v>
      </c>
      <c r="E8" s="289">
        <v>-0.03619145446572847</v>
      </c>
      <c r="G8" s="293"/>
      <c r="H8" s="293"/>
      <c r="I8" s="294"/>
      <c r="J8" s="380"/>
    </row>
    <row r="9" spans="1:10" ht="12.75">
      <c r="A9" s="51" t="s">
        <v>229</v>
      </c>
      <c r="B9" s="254">
        <v>0</v>
      </c>
      <c r="C9" s="649">
        <v>0</v>
      </c>
      <c r="D9" s="292">
        <v>0</v>
      </c>
      <c r="E9" s="289" t="s">
        <v>254</v>
      </c>
      <c r="G9" s="293"/>
      <c r="H9" s="293"/>
      <c r="I9" s="294"/>
      <c r="J9" s="380"/>
    </row>
    <row r="10" spans="1:10" ht="12.75">
      <c r="A10" s="51" t="s">
        <v>230</v>
      </c>
      <c r="B10" s="254">
        <v>10608</v>
      </c>
      <c r="C10" s="649">
        <v>8075</v>
      </c>
      <c r="D10" s="292">
        <v>-2533</v>
      </c>
      <c r="E10" s="289">
        <v>-0.2387820512820513</v>
      </c>
      <c r="G10" s="293"/>
      <c r="H10" s="293"/>
      <c r="I10" s="294"/>
      <c r="J10" s="380"/>
    </row>
    <row r="11" spans="1:10" ht="12.75">
      <c r="A11" s="51" t="s">
        <v>231</v>
      </c>
      <c r="B11" s="254">
        <v>11249</v>
      </c>
      <c r="C11" s="649">
        <v>14958</v>
      </c>
      <c r="D11" s="292">
        <v>3709</v>
      </c>
      <c r="E11" s="289">
        <v>0.32971819717308204</v>
      </c>
      <c r="G11" s="293"/>
      <c r="H11" s="293"/>
      <c r="I11" s="294"/>
      <c r="J11" s="380"/>
    </row>
    <row r="12" spans="1:10" ht="12.75">
      <c r="A12" s="51" t="s">
        <v>780</v>
      </c>
      <c r="B12" s="254">
        <v>22148</v>
      </c>
      <c r="C12" s="649">
        <v>26673</v>
      </c>
      <c r="D12" s="292">
        <v>4525</v>
      </c>
      <c r="E12" s="289">
        <v>0.20430738667148277</v>
      </c>
      <c r="G12" s="293"/>
      <c r="H12" s="293"/>
      <c r="I12" s="293"/>
      <c r="J12" s="380"/>
    </row>
    <row r="13" spans="1:10" ht="12.75">
      <c r="A13" s="51" t="s">
        <v>697</v>
      </c>
      <c r="B13" s="254">
        <v>2292</v>
      </c>
      <c r="C13" s="649">
        <v>2048</v>
      </c>
      <c r="D13" s="292">
        <v>-244</v>
      </c>
      <c r="E13" s="289">
        <v>-0.10645724258289703</v>
      </c>
      <c r="G13" s="293"/>
      <c r="H13" s="293"/>
      <c r="I13" s="293"/>
      <c r="J13" s="380"/>
    </row>
    <row r="14" spans="1:10" ht="12.75">
      <c r="A14" s="51" t="s">
        <v>169</v>
      </c>
      <c r="B14" s="254">
        <v>1657</v>
      </c>
      <c r="C14" s="649">
        <v>1624</v>
      </c>
      <c r="D14" s="292">
        <v>-33</v>
      </c>
      <c r="E14" s="289">
        <v>-0.019915509957754977</v>
      </c>
      <c r="G14" s="293"/>
      <c r="H14" s="293"/>
      <c r="I14" s="293"/>
      <c r="J14" s="380"/>
    </row>
    <row r="15" spans="1:10" ht="12.75">
      <c r="A15" s="51" t="s">
        <v>690</v>
      </c>
      <c r="B15" s="254">
        <v>1383</v>
      </c>
      <c r="C15" s="649">
        <v>1394</v>
      </c>
      <c r="D15" s="292">
        <v>11</v>
      </c>
      <c r="E15" s="289">
        <v>0.007953723788864787</v>
      </c>
      <c r="G15" s="293"/>
      <c r="H15" s="293"/>
      <c r="I15" s="293"/>
      <c r="J15" s="380"/>
    </row>
    <row r="16" spans="1:10" ht="12.75">
      <c r="A16" s="51" t="s">
        <v>304</v>
      </c>
      <c r="B16" s="254">
        <v>273</v>
      </c>
      <c r="C16" s="649">
        <v>232</v>
      </c>
      <c r="D16" s="292">
        <v>-41</v>
      </c>
      <c r="E16" s="289">
        <v>-0.15018315018315018</v>
      </c>
      <c r="G16" s="293"/>
      <c r="H16" s="293"/>
      <c r="I16" s="293"/>
      <c r="J16" s="380"/>
    </row>
    <row r="17" spans="1:10" ht="12.75">
      <c r="A17" s="51" t="s">
        <v>741</v>
      </c>
      <c r="B17" s="254">
        <v>628</v>
      </c>
      <c r="C17" s="649">
        <v>697</v>
      </c>
      <c r="D17" s="292">
        <v>69</v>
      </c>
      <c r="E17" s="289">
        <v>0.10987261146496816</v>
      </c>
      <c r="G17" s="293"/>
      <c r="H17" s="293"/>
      <c r="I17" s="293"/>
      <c r="J17" s="380"/>
    </row>
    <row r="18" spans="1:10" ht="12.75">
      <c r="A18" s="51" t="s">
        <v>728</v>
      </c>
      <c r="B18" s="254">
        <v>1512</v>
      </c>
      <c r="C18" s="649">
        <v>1640</v>
      </c>
      <c r="D18" s="292">
        <v>128</v>
      </c>
      <c r="E18" s="289">
        <v>0.08465608465608465</v>
      </c>
      <c r="G18" s="293"/>
      <c r="H18" s="293"/>
      <c r="I18" s="293"/>
      <c r="J18" s="380"/>
    </row>
    <row r="19" spans="1:10" ht="12.75">
      <c r="A19" s="51" t="s">
        <v>232</v>
      </c>
      <c r="B19" s="254">
        <v>1505</v>
      </c>
      <c r="C19" s="649">
        <v>2427</v>
      </c>
      <c r="D19" s="292">
        <v>922</v>
      </c>
      <c r="E19" s="289">
        <v>0.612624584717608</v>
      </c>
      <c r="G19" s="293"/>
      <c r="H19" s="293"/>
      <c r="I19" s="293"/>
      <c r="J19" s="380"/>
    </row>
    <row r="20" spans="1:10" ht="12.75">
      <c r="A20" s="50" t="s">
        <v>755</v>
      </c>
      <c r="B20" s="254">
        <v>54635</v>
      </c>
      <c r="C20" s="649">
        <v>58023</v>
      </c>
      <c r="D20" s="292">
        <v>3388</v>
      </c>
      <c r="E20" s="289">
        <v>0.062011531069827035</v>
      </c>
      <c r="G20" s="293"/>
      <c r="H20" s="293"/>
      <c r="I20" s="293"/>
      <c r="J20" s="380"/>
    </row>
    <row r="21" spans="1:10" ht="12.75">
      <c r="A21" s="51" t="s">
        <v>225</v>
      </c>
      <c r="B21" s="493">
        <v>0</v>
      </c>
      <c r="C21" s="650">
        <v>0</v>
      </c>
      <c r="D21" s="292">
        <v>0</v>
      </c>
      <c r="E21" s="289" t="s">
        <v>254</v>
      </c>
      <c r="G21" s="293"/>
      <c r="H21" s="293"/>
      <c r="I21" s="293"/>
      <c r="J21" s="380"/>
    </row>
    <row r="22" spans="1:10" ht="12.75">
      <c r="A22" s="51" t="s">
        <v>791</v>
      </c>
      <c r="B22" s="493">
        <v>6</v>
      </c>
      <c r="C22" s="650">
        <v>0</v>
      </c>
      <c r="D22" s="292">
        <v>-6</v>
      </c>
      <c r="E22" s="289">
        <v>-1</v>
      </c>
      <c r="G22" s="293"/>
      <c r="H22" s="293"/>
      <c r="I22" s="293"/>
      <c r="J22" s="380"/>
    </row>
    <row r="23" spans="1:10" ht="12.75">
      <c r="A23" s="51" t="s">
        <v>76</v>
      </c>
      <c r="B23" s="493">
        <v>13317</v>
      </c>
      <c r="C23" s="650">
        <v>17972</v>
      </c>
      <c r="D23" s="292">
        <v>4655</v>
      </c>
      <c r="E23" s="485">
        <v>0.3495532026732748</v>
      </c>
      <c r="G23" s="293"/>
      <c r="H23" s="293"/>
      <c r="I23" s="293"/>
      <c r="J23" s="380"/>
    </row>
    <row r="24" spans="1:10" ht="12.75">
      <c r="A24" s="51" t="s">
        <v>790</v>
      </c>
      <c r="B24" s="493">
        <v>34</v>
      </c>
      <c r="C24" s="651"/>
      <c r="D24" s="656"/>
      <c r="E24" s="657"/>
      <c r="G24" s="293"/>
      <c r="H24" s="293"/>
      <c r="I24" s="293"/>
      <c r="J24" s="380"/>
    </row>
    <row r="25" spans="1:10" ht="12.75">
      <c r="A25" s="51" t="s">
        <v>781</v>
      </c>
      <c r="B25" s="493">
        <v>221</v>
      </c>
      <c r="C25" s="652">
        <v>660</v>
      </c>
      <c r="D25" s="414">
        <v>439</v>
      </c>
      <c r="E25" s="646">
        <v>1.9864253393665159</v>
      </c>
      <c r="G25" s="293"/>
      <c r="H25" s="293"/>
      <c r="I25" s="293"/>
      <c r="J25" s="381"/>
    </row>
    <row r="26" spans="1:10" ht="12.75">
      <c r="A26" s="51" t="s">
        <v>411</v>
      </c>
      <c r="B26" s="493">
        <v>8</v>
      </c>
      <c r="C26" s="650">
        <v>15</v>
      </c>
      <c r="D26" s="292">
        <v>7</v>
      </c>
      <c r="E26" s="289">
        <v>0.875</v>
      </c>
      <c r="G26" s="293"/>
      <c r="H26" s="293"/>
      <c r="I26" s="293"/>
      <c r="J26" s="380"/>
    </row>
    <row r="27" spans="1:10" ht="12.75">
      <c r="A27" s="51" t="s">
        <v>185</v>
      </c>
      <c r="B27" s="493">
        <v>18</v>
      </c>
      <c r="C27" s="650">
        <v>35</v>
      </c>
      <c r="D27" s="292">
        <v>17</v>
      </c>
      <c r="E27" s="289">
        <v>0.9444444444444444</v>
      </c>
      <c r="G27" s="293"/>
      <c r="H27" s="293"/>
      <c r="I27" s="293"/>
      <c r="J27" s="380"/>
    </row>
    <row r="28" spans="1:10" ht="12.75">
      <c r="A28" s="51" t="s">
        <v>255</v>
      </c>
      <c r="B28" s="493">
        <v>520</v>
      </c>
      <c r="C28" s="650">
        <v>608</v>
      </c>
      <c r="D28" s="292">
        <v>88</v>
      </c>
      <c r="E28" s="289">
        <v>0.16923076923076924</v>
      </c>
      <c r="G28" s="293"/>
      <c r="H28" s="293"/>
      <c r="I28" s="293"/>
      <c r="J28" s="380"/>
    </row>
    <row r="29" spans="1:10" ht="12.75">
      <c r="A29" s="51" t="s">
        <v>257</v>
      </c>
      <c r="B29" s="493">
        <v>24932</v>
      </c>
      <c r="C29" s="650">
        <v>22903</v>
      </c>
      <c r="D29" s="292">
        <v>-2029</v>
      </c>
      <c r="E29" s="289">
        <v>-0.0813813572918338</v>
      </c>
      <c r="G29" s="293"/>
      <c r="H29" s="293"/>
      <c r="I29" s="293"/>
      <c r="J29" s="380"/>
    </row>
    <row r="30" spans="1:10" ht="12.75">
      <c r="A30" s="51" t="s">
        <v>739</v>
      </c>
      <c r="B30" s="493">
        <v>15579</v>
      </c>
      <c r="C30" s="650">
        <v>15830</v>
      </c>
      <c r="D30" s="292">
        <v>251</v>
      </c>
      <c r="E30" s="289">
        <v>0.016111432055972784</v>
      </c>
      <c r="G30" s="293"/>
      <c r="H30" s="293"/>
      <c r="I30" s="293"/>
      <c r="J30" s="380"/>
    </row>
    <row r="31" spans="1:10" ht="12.75">
      <c r="A31" s="280" t="s">
        <v>77</v>
      </c>
      <c r="B31" s="254">
        <v>3185</v>
      </c>
      <c r="C31" s="653">
        <v>2754</v>
      </c>
      <c r="D31" s="342">
        <v>-431</v>
      </c>
      <c r="E31" s="343">
        <v>-0.13532182103610674</v>
      </c>
      <c r="G31" s="293"/>
      <c r="H31" s="293"/>
      <c r="I31" s="293"/>
      <c r="J31" s="380"/>
    </row>
    <row r="32" spans="1:10" ht="13.5" thickBot="1">
      <c r="A32" s="323" t="s">
        <v>235</v>
      </c>
      <c r="B32" s="483">
        <v>3185</v>
      </c>
      <c r="C32" s="654">
        <v>2754</v>
      </c>
      <c r="D32" s="324">
        <v>-431</v>
      </c>
      <c r="E32" s="325">
        <v>-0.13532182103610674</v>
      </c>
      <c r="G32" s="293"/>
      <c r="H32" s="293"/>
      <c r="I32" s="293"/>
      <c r="J32" s="380"/>
    </row>
    <row r="33" spans="1:10" ht="13.5" thickBot="1">
      <c r="A33" s="281" t="s">
        <v>78</v>
      </c>
      <c r="B33" s="511">
        <v>7785565</v>
      </c>
      <c r="C33" s="655">
        <v>7975598</v>
      </c>
      <c r="D33" s="300">
        <v>190033</v>
      </c>
      <c r="E33" s="301">
        <v>0.02440837627070097</v>
      </c>
      <c r="G33" s="293"/>
      <c r="H33" s="293"/>
      <c r="I33" s="293"/>
      <c r="J33" s="380"/>
    </row>
    <row r="34" spans="7:10" ht="12.75">
      <c r="G34" s="293"/>
      <c r="H34" s="293"/>
      <c r="I34" s="293"/>
      <c r="J34" s="381"/>
    </row>
    <row r="35" ht="12.75">
      <c r="A35" s="644" t="s">
        <v>792</v>
      </c>
    </row>
    <row r="46" spans="2:8" ht="12.75">
      <c r="B46" s="33"/>
      <c r="C46" s="33"/>
      <c r="G46" s="33"/>
      <c r="H46" s="33"/>
    </row>
    <row r="47" spans="2:8" ht="12.75">
      <c r="B47" s="33"/>
      <c r="C47" s="33"/>
      <c r="G47" s="33"/>
      <c r="H47" s="33"/>
    </row>
    <row r="48" spans="2:8" ht="12.75">
      <c r="B48" s="33"/>
      <c r="C48" s="33"/>
      <c r="G48" s="33"/>
      <c r="H48" s="33"/>
    </row>
    <row r="49" spans="2:8" ht="12.75">
      <c r="B49" s="33"/>
      <c r="C49" s="33"/>
      <c r="G49" s="33"/>
      <c r="H49" s="33"/>
    </row>
    <row r="50" spans="2:8" ht="12.75">
      <c r="B50" s="33"/>
      <c r="C50" s="33"/>
      <c r="G50" s="33"/>
      <c r="H50" s="33"/>
    </row>
  </sheetData>
  <sheetProtection password="CF21" sheet="1" objects="1" scenarios="1"/>
  <mergeCells count="1">
    <mergeCell ref="D1:E1"/>
  </mergeCells>
  <printOptions horizontalCentered="1"/>
  <pageMargins left="0.984251968503937" right="0.3937007874015748" top="1.7716535433070868" bottom="0.984251968503937" header="0.9055118110236221" footer="0.5118110236220472"/>
  <pageSetup fitToHeight="1" fitToWidth="1" horizontalDpi="600" verticalDpi="600" orientation="portrait" paperSize="9" scale="85" r:id="rId1"/>
  <headerFooter alignWithMargins="0">
    <oddHeader>&amp;L7. számú tábla&amp;C&amp;"Arial CE,Félkövér"&amp;12Árbevételek
2020-2021. év&amp;R
Adatok: e Ft</oddHeader>
    <oddFooter>&amp;L&amp;"Arial CE,Félkövér"&amp;12 2021. évi Kiegészítő melléklet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AO54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62.125" style="41" customWidth="1"/>
    <col min="2" max="3" width="12.00390625" style="130" customWidth="1"/>
    <col min="4" max="16384" width="9.125" style="41" customWidth="1"/>
  </cols>
  <sheetData>
    <row r="1" spans="1:5" ht="13.5" thickBot="1">
      <c r="A1" s="47" t="s">
        <v>13</v>
      </c>
      <c r="B1" s="175" t="s">
        <v>767</v>
      </c>
      <c r="C1" s="579" t="s">
        <v>787</v>
      </c>
      <c r="D1" s="896" t="s">
        <v>139</v>
      </c>
      <c r="E1" s="897"/>
    </row>
    <row r="2" spans="1:41" ht="12.75">
      <c r="A2" s="326" t="s">
        <v>79</v>
      </c>
      <c r="B2" s="298">
        <v>445451</v>
      </c>
      <c r="C2" s="278">
        <v>401132</v>
      </c>
      <c r="D2" s="298">
        <v>-44319</v>
      </c>
      <c r="E2" s="299">
        <v>-0.0994924245315422</v>
      </c>
      <c r="F2" s="45"/>
      <c r="G2" s="45"/>
      <c r="H2" s="45"/>
      <c r="I2" s="45"/>
      <c r="J2" s="45"/>
      <c r="K2" s="45"/>
      <c r="L2" s="45"/>
      <c r="M2" s="44"/>
      <c r="N2" s="44"/>
      <c r="O2" s="44"/>
      <c r="P2" s="45"/>
      <c r="Q2" s="46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/>
      <c r="AH2" s="44"/>
      <c r="AI2" s="44"/>
      <c r="AJ2" s="44"/>
      <c r="AK2" s="44"/>
      <c r="AL2" s="44"/>
      <c r="AM2" s="44"/>
      <c r="AN2" s="44"/>
      <c r="AO2" s="44"/>
    </row>
    <row r="3" spans="1:41" s="296" customFormat="1" ht="12.75">
      <c r="A3" s="290" t="s">
        <v>207</v>
      </c>
      <c r="B3" s="414">
        <v>1942</v>
      </c>
      <c r="C3" s="291">
        <v>497</v>
      </c>
      <c r="D3" s="292">
        <v>-1445</v>
      </c>
      <c r="E3" s="289">
        <v>-0.7440782698249228</v>
      </c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3"/>
      <c r="Q3" s="295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3"/>
      <c r="AH3" s="294"/>
      <c r="AI3" s="294"/>
      <c r="AJ3" s="294"/>
      <c r="AK3" s="294"/>
      <c r="AL3" s="294"/>
      <c r="AM3" s="294"/>
      <c r="AN3" s="294"/>
      <c r="AO3" s="294"/>
    </row>
    <row r="4" spans="1:41" ht="12.75">
      <c r="A4" s="224" t="s">
        <v>208</v>
      </c>
      <c r="B4" s="414">
        <v>0</v>
      </c>
      <c r="C4" s="291">
        <v>0</v>
      </c>
      <c r="D4" s="292">
        <v>0</v>
      </c>
      <c r="E4" s="289" t="s">
        <v>254</v>
      </c>
      <c r="F4" s="45"/>
      <c r="G4" s="45"/>
      <c r="H4" s="45"/>
      <c r="I4" s="45"/>
      <c r="J4" s="45"/>
      <c r="K4" s="45"/>
      <c r="L4" s="45"/>
      <c r="M4" s="44"/>
      <c r="N4" s="44"/>
      <c r="O4" s="44"/>
      <c r="P4" s="45"/>
      <c r="Q4" s="46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  <c r="AH4" s="44"/>
      <c r="AI4" s="44"/>
      <c r="AJ4" s="44"/>
      <c r="AK4" s="44"/>
      <c r="AL4" s="44"/>
      <c r="AM4" s="44"/>
      <c r="AN4" s="44"/>
      <c r="AO4" s="44"/>
    </row>
    <row r="5" spans="1:41" ht="12.75">
      <c r="A5" s="224" t="s">
        <v>209</v>
      </c>
      <c r="B5" s="414">
        <v>0</v>
      </c>
      <c r="C5" s="291">
        <v>0</v>
      </c>
      <c r="D5" s="292">
        <v>0</v>
      </c>
      <c r="E5" s="289" t="s">
        <v>254</v>
      </c>
      <c r="F5" s="45"/>
      <c r="G5" s="45"/>
      <c r="H5" s="45"/>
      <c r="I5" s="45"/>
      <c r="J5" s="45"/>
      <c r="K5" s="45"/>
      <c r="L5" s="45"/>
      <c r="M5" s="44"/>
      <c r="N5" s="44"/>
      <c r="O5" s="44"/>
      <c r="P5" s="45"/>
      <c r="Q5" s="46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  <c r="AH5" s="44"/>
      <c r="AI5" s="44"/>
      <c r="AJ5" s="44"/>
      <c r="AK5" s="44"/>
      <c r="AL5" s="44"/>
      <c r="AM5" s="44"/>
      <c r="AN5" s="44"/>
      <c r="AO5" s="44"/>
    </row>
    <row r="6" spans="1:41" ht="12.75">
      <c r="A6" s="224" t="s">
        <v>60</v>
      </c>
      <c r="B6" s="414">
        <v>1942</v>
      </c>
      <c r="C6" s="291">
        <v>497</v>
      </c>
      <c r="D6" s="292">
        <v>-1445</v>
      </c>
      <c r="E6" s="289">
        <v>-0.7440782698249228</v>
      </c>
      <c r="F6" s="45"/>
      <c r="G6" s="45"/>
      <c r="H6" s="45"/>
      <c r="I6" s="45"/>
      <c r="J6" s="45"/>
      <c r="K6" s="45"/>
      <c r="L6" s="45"/>
      <c r="M6" s="44"/>
      <c r="N6" s="44"/>
      <c r="O6" s="44"/>
      <c r="P6" s="45"/>
      <c r="Q6" s="46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  <c r="AH6" s="44"/>
      <c r="AI6" s="44"/>
      <c r="AJ6" s="44"/>
      <c r="AK6" s="44"/>
      <c r="AL6" s="44"/>
      <c r="AM6" s="44"/>
      <c r="AN6" s="44"/>
      <c r="AO6" s="44"/>
    </row>
    <row r="7" spans="1:41" ht="12.75">
      <c r="A7" s="224" t="s">
        <v>58</v>
      </c>
      <c r="B7" s="414">
        <v>0</v>
      </c>
      <c r="C7" s="291">
        <v>0</v>
      </c>
      <c r="D7" s="292">
        <v>0</v>
      </c>
      <c r="E7" s="289" t="s">
        <v>254</v>
      </c>
      <c r="F7" s="45"/>
      <c r="G7" s="45"/>
      <c r="H7" s="45"/>
      <c r="I7" s="45"/>
      <c r="J7" s="45"/>
      <c r="K7" s="45"/>
      <c r="L7" s="45"/>
      <c r="M7" s="44"/>
      <c r="N7" s="44"/>
      <c r="O7" s="44"/>
      <c r="P7" s="45"/>
      <c r="Q7" s="46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224" t="s">
        <v>648</v>
      </c>
      <c r="B8" s="414">
        <v>0</v>
      </c>
      <c r="C8" s="291">
        <v>0</v>
      </c>
      <c r="D8" s="292">
        <v>0</v>
      </c>
      <c r="E8" s="289" t="s">
        <v>254</v>
      </c>
      <c r="F8" s="45"/>
      <c r="G8" s="45"/>
      <c r="H8" s="45"/>
      <c r="I8" s="45"/>
      <c r="J8" s="45"/>
      <c r="K8" s="45"/>
      <c r="L8" s="45"/>
      <c r="M8" s="44"/>
      <c r="N8" s="44"/>
      <c r="O8" s="44"/>
      <c r="P8" s="45"/>
      <c r="Q8" s="46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5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223" t="s">
        <v>210</v>
      </c>
      <c r="B9" s="414">
        <v>0</v>
      </c>
      <c r="C9" s="291">
        <v>0</v>
      </c>
      <c r="D9" s="292">
        <v>0</v>
      </c>
      <c r="E9" s="289" t="s">
        <v>254</v>
      </c>
      <c r="F9" s="45"/>
      <c r="G9" s="45"/>
      <c r="H9" s="45"/>
      <c r="I9" s="45"/>
      <c r="J9" s="45"/>
      <c r="K9" s="45"/>
      <c r="L9" s="45"/>
      <c r="M9" s="44"/>
      <c r="N9" s="44"/>
      <c r="O9" s="44"/>
      <c r="P9" s="45"/>
      <c r="Q9" s="46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223" t="s">
        <v>211</v>
      </c>
      <c r="B10" s="414">
        <v>4623</v>
      </c>
      <c r="C10" s="291">
        <v>5350</v>
      </c>
      <c r="D10" s="292">
        <v>727</v>
      </c>
      <c r="E10" s="289">
        <v>0.1572571922993727</v>
      </c>
      <c r="F10" s="45"/>
      <c r="G10" s="45"/>
      <c r="H10" s="45"/>
      <c r="I10" s="45"/>
      <c r="J10" s="45"/>
      <c r="K10" s="45"/>
      <c r="L10" s="45"/>
      <c r="M10" s="44"/>
      <c r="N10" s="44"/>
      <c r="O10" s="44"/>
      <c r="P10" s="45"/>
      <c r="Q10" s="46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223" t="s">
        <v>212</v>
      </c>
      <c r="B11" s="414">
        <v>8611</v>
      </c>
      <c r="C11" s="291">
        <v>5824</v>
      </c>
      <c r="D11" s="292">
        <v>-2787</v>
      </c>
      <c r="E11" s="289">
        <v>-0.3236557891069562</v>
      </c>
      <c r="F11" s="45"/>
      <c r="G11" s="45"/>
      <c r="H11" s="45"/>
      <c r="I11" s="45"/>
      <c r="J11" s="45"/>
      <c r="K11" s="45"/>
      <c r="L11" s="45"/>
      <c r="M11" s="44"/>
      <c r="N11" s="44"/>
      <c r="O11" s="44"/>
      <c r="P11" s="45"/>
      <c r="Q11" s="46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44"/>
      <c r="AI11" s="44"/>
      <c r="AJ11" s="44"/>
      <c r="AK11" s="44"/>
      <c r="AL11" s="44"/>
      <c r="AM11" s="44"/>
      <c r="AN11" s="44"/>
      <c r="AO11" s="44"/>
    </row>
    <row r="12" spans="1:41" ht="12.75">
      <c r="A12" s="223" t="s">
        <v>213</v>
      </c>
      <c r="B12" s="414">
        <v>20381</v>
      </c>
      <c r="C12" s="291">
        <v>22060</v>
      </c>
      <c r="D12" s="292">
        <v>1679</v>
      </c>
      <c r="E12" s="289">
        <v>0.0823806486433443</v>
      </c>
      <c r="F12" s="45"/>
      <c r="G12" s="45"/>
      <c r="H12" s="45"/>
      <c r="I12" s="45"/>
      <c r="J12" s="45"/>
      <c r="K12" s="45"/>
      <c r="L12" s="45"/>
      <c r="M12" s="44"/>
      <c r="N12" s="44"/>
      <c r="O12" s="44"/>
      <c r="P12" s="45"/>
      <c r="Q12" s="46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223" t="s">
        <v>214</v>
      </c>
      <c r="B13" s="414">
        <v>179773</v>
      </c>
      <c r="C13" s="291">
        <v>127614</v>
      </c>
      <c r="D13" s="292">
        <v>-52159</v>
      </c>
      <c r="E13" s="289">
        <v>-0.2901381186273801</v>
      </c>
      <c r="F13" s="45"/>
      <c r="G13" s="45"/>
      <c r="H13" s="45"/>
      <c r="I13" s="45"/>
      <c r="J13" s="45"/>
      <c r="K13" s="45"/>
      <c r="L13" s="45"/>
      <c r="M13" s="44"/>
      <c r="N13" s="44"/>
      <c r="O13" s="44"/>
      <c r="P13" s="45"/>
      <c r="Q13" s="46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4"/>
      <c r="AI13" s="44"/>
      <c r="AJ13" s="44"/>
      <c r="AK13" s="44"/>
      <c r="AL13" s="44"/>
      <c r="AM13" s="44"/>
      <c r="AN13" s="44"/>
      <c r="AO13" s="44"/>
    </row>
    <row r="14" spans="1:41" ht="12.75">
      <c r="A14" s="223" t="s">
        <v>215</v>
      </c>
      <c r="B14" s="414">
        <v>0</v>
      </c>
      <c r="C14" s="291">
        <v>0</v>
      </c>
      <c r="D14" s="292">
        <v>0</v>
      </c>
      <c r="E14" s="289" t="s">
        <v>254</v>
      </c>
      <c r="F14" s="45"/>
      <c r="G14" s="45"/>
      <c r="H14" s="45"/>
      <c r="I14" s="45"/>
      <c r="J14" s="45"/>
      <c r="K14" s="45"/>
      <c r="L14" s="45"/>
      <c r="M14" s="44"/>
      <c r="N14" s="44"/>
      <c r="O14" s="44"/>
      <c r="P14" s="45"/>
      <c r="Q14" s="46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  <c r="AH14" s="44"/>
      <c r="AI14" s="44"/>
      <c r="AJ14" s="44"/>
      <c r="AK14" s="44"/>
      <c r="AL14" s="44"/>
      <c r="AM14" s="44"/>
      <c r="AN14" s="44"/>
      <c r="AO14" s="44"/>
    </row>
    <row r="15" spans="1:41" ht="12.75">
      <c r="A15" s="223" t="s">
        <v>216</v>
      </c>
      <c r="B15" s="414">
        <v>393</v>
      </c>
      <c r="C15" s="291">
        <v>101</v>
      </c>
      <c r="D15" s="292">
        <v>-292</v>
      </c>
      <c r="E15" s="289">
        <v>-0.7430025445292621</v>
      </c>
      <c r="F15" s="45"/>
      <c r="G15" s="45"/>
      <c r="H15" s="45"/>
      <c r="I15" s="45"/>
      <c r="J15" s="45"/>
      <c r="K15" s="45"/>
      <c r="L15" s="45"/>
      <c r="M15" s="44"/>
      <c r="N15" s="44"/>
      <c r="O15" s="44"/>
      <c r="P15" s="45"/>
      <c r="Q15" s="46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5"/>
      <c r="AH15" s="44"/>
      <c r="AI15" s="44"/>
      <c r="AJ15" s="44"/>
      <c r="AK15" s="44"/>
      <c r="AL15" s="44"/>
      <c r="AM15" s="44"/>
      <c r="AN15" s="44"/>
      <c r="AO15" s="44"/>
    </row>
    <row r="16" spans="1:41" ht="12.75">
      <c r="A16" s="223" t="s">
        <v>217</v>
      </c>
      <c r="B16" s="414">
        <v>80492</v>
      </c>
      <c r="C16" s="291">
        <v>29019</v>
      </c>
      <c r="D16" s="292">
        <v>-51473</v>
      </c>
      <c r="E16" s="289">
        <v>-0.6394796998459474</v>
      </c>
      <c r="F16" s="45"/>
      <c r="G16" s="45"/>
      <c r="H16" s="45"/>
      <c r="I16" s="45"/>
      <c r="J16" s="45"/>
      <c r="K16" s="45"/>
      <c r="L16" s="45"/>
      <c r="M16" s="44"/>
      <c r="N16" s="44"/>
      <c r="O16" s="44"/>
      <c r="P16" s="45"/>
      <c r="Q16" s="46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44"/>
      <c r="AI16" s="44"/>
      <c r="AJ16" s="44"/>
      <c r="AK16" s="44"/>
      <c r="AL16" s="44"/>
      <c r="AM16" s="44"/>
      <c r="AN16" s="44"/>
      <c r="AO16" s="44"/>
    </row>
    <row r="17" spans="1:41" ht="12.75">
      <c r="A17" s="223" t="s">
        <v>218</v>
      </c>
      <c r="B17" s="414">
        <v>65318</v>
      </c>
      <c r="C17" s="291">
        <v>109513</v>
      </c>
      <c r="D17" s="292">
        <v>44195</v>
      </c>
      <c r="E17" s="289">
        <v>0.6766128785327169</v>
      </c>
      <c r="F17" s="45"/>
      <c r="G17" s="45"/>
      <c r="H17" s="45"/>
      <c r="I17" s="45"/>
      <c r="J17" s="45"/>
      <c r="K17" s="45"/>
      <c r="L17" s="45"/>
      <c r="M17" s="44"/>
      <c r="N17" s="44"/>
      <c r="O17" s="44"/>
      <c r="P17" s="45"/>
      <c r="Q17" s="46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4"/>
      <c r="AI17" s="44"/>
      <c r="AJ17" s="44"/>
      <c r="AK17" s="44"/>
      <c r="AL17" s="44"/>
      <c r="AM17" s="44"/>
      <c r="AN17" s="44"/>
      <c r="AO17" s="44"/>
    </row>
    <row r="18" spans="1:41" ht="12.75">
      <c r="A18" s="223" t="s">
        <v>219</v>
      </c>
      <c r="B18" s="414">
        <v>0</v>
      </c>
      <c r="C18" s="291">
        <v>0</v>
      </c>
      <c r="D18" s="292">
        <v>0</v>
      </c>
      <c r="E18" s="289" t="s">
        <v>254</v>
      </c>
      <c r="F18" s="45"/>
      <c r="G18" s="45"/>
      <c r="H18" s="45"/>
      <c r="I18" s="45"/>
      <c r="J18" s="45"/>
      <c r="K18" s="45"/>
      <c r="L18" s="45"/>
      <c r="M18" s="44"/>
      <c r="N18" s="44"/>
      <c r="O18" s="44"/>
      <c r="P18" s="45"/>
      <c r="Q18" s="46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4"/>
      <c r="AI18" s="44"/>
      <c r="AJ18" s="44"/>
      <c r="AK18" s="44"/>
      <c r="AL18" s="44"/>
      <c r="AM18" s="44"/>
      <c r="AN18" s="44"/>
      <c r="AO18" s="44"/>
    </row>
    <row r="19" spans="1:41" ht="12.75">
      <c r="A19" s="223" t="s">
        <v>220</v>
      </c>
      <c r="B19" s="414">
        <v>0</v>
      </c>
      <c r="C19" s="291">
        <v>0</v>
      </c>
      <c r="D19" s="292">
        <v>0</v>
      </c>
      <c r="E19" s="289" t="s">
        <v>254</v>
      </c>
      <c r="F19" s="45"/>
      <c r="G19" s="45"/>
      <c r="H19" s="45"/>
      <c r="I19" s="45"/>
      <c r="J19" s="45"/>
      <c r="K19" s="45"/>
      <c r="L19" s="45"/>
      <c r="M19" s="44"/>
      <c r="N19" s="44"/>
      <c r="O19" s="44"/>
      <c r="P19" s="45"/>
      <c r="Q19" s="46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  <c r="AH19" s="44"/>
      <c r="AI19" s="44"/>
      <c r="AJ19" s="44"/>
      <c r="AK19" s="44"/>
      <c r="AL19" s="44"/>
      <c r="AM19" s="44"/>
      <c r="AN19" s="44"/>
      <c r="AO19" s="44"/>
    </row>
    <row r="20" spans="1:41" ht="12.75">
      <c r="A20" s="223" t="s">
        <v>221</v>
      </c>
      <c r="B20" s="414">
        <v>0</v>
      </c>
      <c r="C20" s="291">
        <v>0</v>
      </c>
      <c r="D20" s="292">
        <v>0</v>
      </c>
      <c r="E20" s="289" t="s">
        <v>254</v>
      </c>
      <c r="F20" s="45"/>
      <c r="G20" s="45"/>
      <c r="H20" s="45"/>
      <c r="I20" s="45"/>
      <c r="J20" s="45"/>
      <c r="K20" s="45"/>
      <c r="L20" s="45"/>
      <c r="M20" s="44"/>
      <c r="N20" s="44"/>
      <c r="O20" s="44"/>
      <c r="P20" s="45"/>
      <c r="Q20" s="46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4"/>
      <c r="AI20" s="44"/>
      <c r="AJ20" s="44"/>
      <c r="AK20" s="44"/>
      <c r="AL20" s="44"/>
      <c r="AM20" s="44"/>
      <c r="AN20" s="44"/>
      <c r="AO20" s="44"/>
    </row>
    <row r="21" spans="1:41" ht="12.75">
      <c r="A21" s="223" t="s">
        <v>222</v>
      </c>
      <c r="B21" s="414">
        <v>5250</v>
      </c>
      <c r="C21" s="291">
        <v>3958</v>
      </c>
      <c r="D21" s="292">
        <v>-1292</v>
      </c>
      <c r="E21" s="289">
        <v>-0.2460952380952381</v>
      </c>
      <c r="F21" s="45"/>
      <c r="G21" s="45"/>
      <c r="H21" s="45"/>
      <c r="I21" s="45"/>
      <c r="J21" s="45"/>
      <c r="K21" s="45"/>
      <c r="L21" s="45"/>
      <c r="M21" s="44"/>
      <c r="N21" s="44"/>
      <c r="O21" s="44"/>
      <c r="P21" s="45"/>
      <c r="Q21" s="46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4"/>
      <c r="AI21" s="44"/>
      <c r="AJ21" s="44"/>
      <c r="AK21" s="44"/>
      <c r="AL21" s="44"/>
      <c r="AM21" s="44"/>
      <c r="AN21" s="44"/>
      <c r="AO21" s="44"/>
    </row>
    <row r="22" spans="1:41" ht="12.75">
      <c r="A22" s="223" t="s">
        <v>686</v>
      </c>
      <c r="B22" s="414">
        <v>0</v>
      </c>
      <c r="C22" s="291">
        <v>0</v>
      </c>
      <c r="D22" s="292">
        <v>0</v>
      </c>
      <c r="E22" s="289" t="s">
        <v>254</v>
      </c>
      <c r="F22" s="45"/>
      <c r="G22" s="45"/>
      <c r="H22" s="45"/>
      <c r="I22" s="45"/>
      <c r="J22" s="45"/>
      <c r="K22" s="45"/>
      <c r="L22" s="45"/>
      <c r="M22" s="44"/>
      <c r="N22" s="44"/>
      <c r="O22" s="44"/>
      <c r="P22" s="45"/>
      <c r="Q22" s="46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  <c r="AH22" s="44"/>
      <c r="AI22" s="44"/>
      <c r="AJ22" s="44"/>
      <c r="AK22" s="44"/>
      <c r="AL22" s="44"/>
      <c r="AM22" s="44"/>
      <c r="AN22" s="44"/>
      <c r="AO22" s="44"/>
    </row>
    <row r="23" spans="1:41" ht="12.75">
      <c r="A23" s="223" t="s">
        <v>687</v>
      </c>
      <c r="B23" s="414">
        <v>2325</v>
      </c>
      <c r="C23" s="291">
        <v>1867</v>
      </c>
      <c r="D23" s="292">
        <v>-458</v>
      </c>
      <c r="E23" s="289">
        <v>-0.19698924731182796</v>
      </c>
      <c r="F23" s="45"/>
      <c r="G23" s="45"/>
      <c r="H23" s="45"/>
      <c r="I23" s="45"/>
      <c r="J23" s="45"/>
      <c r="K23" s="45"/>
      <c r="L23" s="45"/>
      <c r="M23" s="44"/>
      <c r="N23" s="44"/>
      <c r="O23" s="44"/>
      <c r="P23" s="45"/>
      <c r="Q23" s="46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4"/>
      <c r="AI23" s="44"/>
      <c r="AJ23" s="44"/>
      <c r="AK23" s="44"/>
      <c r="AL23" s="44"/>
      <c r="AM23" s="44"/>
      <c r="AN23" s="44"/>
      <c r="AO23" s="44"/>
    </row>
    <row r="24" spans="1:41" ht="12.75">
      <c r="A24" s="223" t="s">
        <v>713</v>
      </c>
      <c r="B24" s="414">
        <v>16341</v>
      </c>
      <c r="C24" s="291">
        <v>35153</v>
      </c>
      <c r="D24" s="292">
        <v>18812</v>
      </c>
      <c r="E24" s="289">
        <v>1.151214735940273</v>
      </c>
      <c r="F24" s="45"/>
      <c r="G24" s="45"/>
      <c r="H24" s="45"/>
      <c r="I24" s="45"/>
      <c r="J24" s="45"/>
      <c r="K24" s="45"/>
      <c r="L24" s="45"/>
      <c r="M24" s="44"/>
      <c r="N24" s="44"/>
      <c r="O24" s="44"/>
      <c r="P24" s="45"/>
      <c r="Q24" s="46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/>
      <c r="AH24" s="44"/>
      <c r="AI24" s="44"/>
      <c r="AJ24" s="44"/>
      <c r="AK24" s="44"/>
      <c r="AL24" s="44"/>
      <c r="AM24" s="44"/>
      <c r="AN24" s="44"/>
      <c r="AO24" s="44"/>
    </row>
    <row r="25" spans="1:41" ht="12.75">
      <c r="A25" s="223" t="s">
        <v>689</v>
      </c>
      <c r="B25" s="414">
        <v>60002</v>
      </c>
      <c r="C25" s="291">
        <v>60176</v>
      </c>
      <c r="D25" s="292">
        <v>174</v>
      </c>
      <c r="E25" s="289">
        <v>0.002899903336555448</v>
      </c>
      <c r="F25" s="45"/>
      <c r="G25" s="45"/>
      <c r="H25" s="45"/>
      <c r="I25" s="45"/>
      <c r="J25" s="45"/>
      <c r="K25" s="45"/>
      <c r="L25" s="45"/>
      <c r="M25" s="44"/>
      <c r="N25" s="44"/>
      <c r="O25" s="44"/>
      <c r="P25" s="45"/>
      <c r="Q25" s="46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4"/>
      <c r="AI25" s="44"/>
      <c r="AJ25" s="44"/>
      <c r="AK25" s="44"/>
      <c r="AL25" s="44"/>
      <c r="AM25" s="44"/>
      <c r="AN25" s="44"/>
      <c r="AO25" s="44"/>
    </row>
    <row r="26" spans="1:5" ht="12.75">
      <c r="A26" s="297" t="s">
        <v>80</v>
      </c>
      <c r="B26" s="414">
        <v>0</v>
      </c>
      <c r="C26" s="302">
        <v>0</v>
      </c>
      <c r="D26" s="292">
        <v>0</v>
      </c>
      <c r="E26" s="289" t="s">
        <v>254</v>
      </c>
    </row>
    <row r="27" spans="1:5" ht="12.75">
      <c r="A27" s="297" t="s">
        <v>81</v>
      </c>
      <c r="B27" s="414">
        <v>0</v>
      </c>
      <c r="C27" s="302">
        <v>0</v>
      </c>
      <c r="D27" s="292">
        <v>0</v>
      </c>
      <c r="E27" s="289" t="s">
        <v>254</v>
      </c>
    </row>
    <row r="28" spans="1:5" ht="12.75">
      <c r="A28" s="50" t="s">
        <v>72</v>
      </c>
      <c r="B28" s="414">
        <v>0</v>
      </c>
      <c r="C28" s="302">
        <v>0</v>
      </c>
      <c r="D28" s="292">
        <v>0</v>
      </c>
      <c r="E28" s="289" t="s">
        <v>254</v>
      </c>
    </row>
    <row r="29" spans="1:5" ht="12.75">
      <c r="A29" s="51" t="s">
        <v>228</v>
      </c>
      <c r="B29" s="414">
        <v>0</v>
      </c>
      <c r="C29" s="484">
        <v>0</v>
      </c>
      <c r="D29" s="292">
        <v>0</v>
      </c>
      <c r="E29" s="289" t="s">
        <v>254</v>
      </c>
    </row>
    <row r="30" spans="1:5" ht="12.75">
      <c r="A30" s="51" t="s">
        <v>229</v>
      </c>
      <c r="B30" s="414">
        <v>0</v>
      </c>
      <c r="C30" s="484">
        <v>0</v>
      </c>
      <c r="D30" s="292">
        <v>0</v>
      </c>
      <c r="E30" s="289" t="s">
        <v>254</v>
      </c>
    </row>
    <row r="31" spans="1:5" ht="12.75">
      <c r="A31" s="51" t="s">
        <v>230</v>
      </c>
      <c r="B31" s="414">
        <v>0</v>
      </c>
      <c r="C31" s="484">
        <v>0</v>
      </c>
      <c r="D31" s="292">
        <v>0</v>
      </c>
      <c r="E31" s="289" t="s">
        <v>254</v>
      </c>
    </row>
    <row r="32" spans="1:5" ht="12.75">
      <c r="A32" s="51" t="s">
        <v>231</v>
      </c>
      <c r="B32" s="414">
        <v>0</v>
      </c>
      <c r="C32" s="484">
        <v>0</v>
      </c>
      <c r="D32" s="292">
        <v>0</v>
      </c>
      <c r="E32" s="289" t="s">
        <v>254</v>
      </c>
    </row>
    <row r="33" spans="1:5" ht="12.75">
      <c r="A33" s="51" t="s">
        <v>780</v>
      </c>
      <c r="B33" s="414">
        <v>0</v>
      </c>
      <c r="C33" s="484">
        <v>0</v>
      </c>
      <c r="D33" s="292">
        <v>0</v>
      </c>
      <c r="E33" s="289" t="s">
        <v>254</v>
      </c>
    </row>
    <row r="34" spans="1:5" ht="12.75">
      <c r="A34" s="51" t="s">
        <v>697</v>
      </c>
      <c r="B34" s="414">
        <v>0</v>
      </c>
      <c r="C34" s="484">
        <v>0</v>
      </c>
      <c r="D34" s="292">
        <v>0</v>
      </c>
      <c r="E34" s="289" t="s">
        <v>254</v>
      </c>
    </row>
    <row r="35" spans="1:5" ht="12.75">
      <c r="A35" s="51" t="s">
        <v>169</v>
      </c>
      <c r="B35" s="414">
        <v>0</v>
      </c>
      <c r="C35" s="484">
        <v>0</v>
      </c>
      <c r="D35" s="292">
        <v>0</v>
      </c>
      <c r="E35" s="289" t="s">
        <v>254</v>
      </c>
    </row>
    <row r="36" spans="1:5" ht="12.75">
      <c r="A36" s="51" t="s">
        <v>690</v>
      </c>
      <c r="B36" s="414">
        <v>0</v>
      </c>
      <c r="C36" s="484">
        <v>0</v>
      </c>
      <c r="D36" s="292">
        <v>0</v>
      </c>
      <c r="E36" s="289" t="s">
        <v>254</v>
      </c>
    </row>
    <row r="37" spans="1:5" ht="12.75">
      <c r="A37" s="51" t="s">
        <v>304</v>
      </c>
      <c r="B37" s="414">
        <v>0</v>
      </c>
      <c r="C37" s="484">
        <v>0</v>
      </c>
      <c r="D37" s="292">
        <v>0</v>
      </c>
      <c r="E37" s="289" t="s">
        <v>254</v>
      </c>
    </row>
    <row r="38" spans="1:5" ht="12.75">
      <c r="A38" s="51" t="s">
        <v>741</v>
      </c>
      <c r="B38" s="414">
        <v>0</v>
      </c>
      <c r="C38" s="484">
        <v>0</v>
      </c>
      <c r="D38" s="292">
        <v>0</v>
      </c>
      <c r="E38" s="289" t="s">
        <v>254</v>
      </c>
    </row>
    <row r="39" spans="1:7" ht="12.75">
      <c r="A39" s="51" t="s">
        <v>728</v>
      </c>
      <c r="B39" s="414">
        <v>0</v>
      </c>
      <c r="C39" s="484">
        <v>0</v>
      </c>
      <c r="D39" s="292">
        <v>0</v>
      </c>
      <c r="E39" s="289" t="s">
        <v>254</v>
      </c>
      <c r="G39" s="345"/>
    </row>
    <row r="40" spans="1:5" ht="12.75">
      <c r="A40" s="51" t="s">
        <v>232</v>
      </c>
      <c r="B40" s="414">
        <v>0</v>
      </c>
      <c r="C40" s="484">
        <v>0</v>
      </c>
      <c r="D40" s="292">
        <v>0</v>
      </c>
      <c r="E40" s="289" t="s">
        <v>254</v>
      </c>
    </row>
    <row r="41" spans="1:5" ht="12.75">
      <c r="A41" s="50" t="s">
        <v>755</v>
      </c>
      <c r="B41" s="414">
        <v>0</v>
      </c>
      <c r="C41" s="484">
        <v>0</v>
      </c>
      <c r="D41" s="292">
        <v>0</v>
      </c>
      <c r="E41" s="289" t="s">
        <v>254</v>
      </c>
    </row>
    <row r="42" spans="1:7" ht="12.75">
      <c r="A42" s="51" t="s">
        <v>225</v>
      </c>
      <c r="B42" s="414">
        <v>0</v>
      </c>
      <c r="C42" s="484">
        <v>0</v>
      </c>
      <c r="D42" s="292">
        <v>0</v>
      </c>
      <c r="E42" s="289" t="s">
        <v>254</v>
      </c>
      <c r="G42" s="345"/>
    </row>
    <row r="43" spans="1:7" ht="12.75">
      <c r="A43" s="51" t="s">
        <v>791</v>
      </c>
      <c r="B43" s="414">
        <v>0</v>
      </c>
      <c r="C43" s="484">
        <v>0</v>
      </c>
      <c r="D43" s="292">
        <v>0</v>
      </c>
      <c r="E43" s="289" t="s">
        <v>254</v>
      </c>
      <c r="G43" s="345"/>
    </row>
    <row r="44" spans="1:7" ht="12.75">
      <c r="A44" s="51" t="s">
        <v>76</v>
      </c>
      <c r="B44" s="414">
        <v>0</v>
      </c>
      <c r="C44" s="484">
        <v>0</v>
      </c>
      <c r="D44" s="292">
        <v>0</v>
      </c>
      <c r="E44" s="289" t="s">
        <v>254</v>
      </c>
      <c r="G44" s="345"/>
    </row>
    <row r="45" spans="1:7" ht="12.75">
      <c r="A45" s="51" t="s">
        <v>790</v>
      </c>
      <c r="B45" s="414">
        <v>0</v>
      </c>
      <c r="C45" s="651"/>
      <c r="D45" s="656"/>
      <c r="E45" s="657"/>
      <c r="G45" s="345"/>
    </row>
    <row r="46" spans="1:7" ht="12.75">
      <c r="A46" s="51" t="s">
        <v>781</v>
      </c>
      <c r="B46" s="414">
        <v>0</v>
      </c>
      <c r="C46" s="253">
        <v>0</v>
      </c>
      <c r="D46" s="292">
        <v>0</v>
      </c>
      <c r="E46" s="289" t="s">
        <v>254</v>
      </c>
      <c r="G46" s="345"/>
    </row>
    <row r="47" spans="1:7" ht="12.75">
      <c r="A47" s="51" t="s">
        <v>411</v>
      </c>
      <c r="B47" s="414">
        <v>0</v>
      </c>
      <c r="C47" s="253">
        <v>0</v>
      </c>
      <c r="D47" s="292">
        <v>0</v>
      </c>
      <c r="E47" s="289" t="s">
        <v>254</v>
      </c>
      <c r="G47" s="345"/>
    </row>
    <row r="48" spans="1:7" ht="12.75">
      <c r="A48" s="51" t="s">
        <v>185</v>
      </c>
      <c r="B48" s="414">
        <v>0</v>
      </c>
      <c r="C48" s="253">
        <v>0</v>
      </c>
      <c r="D48" s="292">
        <v>0</v>
      </c>
      <c r="E48" s="289" t="s">
        <v>254</v>
      </c>
      <c r="G48" s="345"/>
    </row>
    <row r="49" spans="1:7" ht="12.75">
      <c r="A49" s="51" t="s">
        <v>255</v>
      </c>
      <c r="B49" s="414">
        <v>0</v>
      </c>
      <c r="C49" s="253">
        <v>0</v>
      </c>
      <c r="D49" s="292">
        <v>0</v>
      </c>
      <c r="E49" s="289" t="s">
        <v>254</v>
      </c>
      <c r="G49" s="345"/>
    </row>
    <row r="50" spans="1:7" ht="12.75">
      <c r="A50" s="51" t="s">
        <v>257</v>
      </c>
      <c r="B50" s="414">
        <v>0</v>
      </c>
      <c r="C50" s="253">
        <v>0</v>
      </c>
      <c r="D50" s="292">
        <v>0</v>
      </c>
      <c r="E50" s="289" t="s">
        <v>254</v>
      </c>
      <c r="G50" s="345"/>
    </row>
    <row r="51" spans="1:5" ht="12.75">
      <c r="A51" s="51" t="s">
        <v>739</v>
      </c>
      <c r="B51" s="414">
        <v>0</v>
      </c>
      <c r="C51" s="253">
        <v>0</v>
      </c>
      <c r="D51" s="292">
        <v>0</v>
      </c>
      <c r="E51" s="289" t="s">
        <v>254</v>
      </c>
    </row>
    <row r="52" ht="12.75">
      <c r="A52" s="33"/>
    </row>
    <row r="53" ht="12.75">
      <c r="A53" s="644" t="s">
        <v>792</v>
      </c>
    </row>
    <row r="54" ht="12.75">
      <c r="A54" s="33"/>
    </row>
  </sheetData>
  <sheetProtection password="CF21" sheet="1" objects="1" scenarios="1"/>
  <mergeCells count="1">
    <mergeCell ref="D1:E1"/>
  </mergeCells>
  <conditionalFormatting sqref="Q2:Q25">
    <cfRule type="expression" priority="1" dxfId="13" stopIfTrue="1">
      <formula>AND(ABS(P2)&gt;$T$26,OR(L2=0,Q2&gt;$S$26,Q2&lt;-$S$26))</formula>
    </cfRule>
  </conditionalFormatting>
  <conditionalFormatting sqref="P2:P25">
    <cfRule type="expression" priority="2" dxfId="13" stopIfTrue="1">
      <formula>AND(ABS(P2)&gt;$T$26,OR(L2=0,Q2&gt;$S$26,Q2&lt;-$S$26))</formula>
    </cfRule>
  </conditionalFormatting>
  <printOptions horizontalCentered="1"/>
  <pageMargins left="0.984251968503937" right="0.3937007874015748" top="1.7716535433070868" bottom="0.984251968503937" header="0.9055118110236221" footer="0.5118110236220472"/>
  <pageSetup fitToHeight="1" fitToWidth="1" horizontalDpi="600" verticalDpi="600" orientation="portrait" paperSize="9" scale="85" r:id="rId1"/>
  <headerFooter alignWithMargins="0">
    <oddHeader>&amp;L8. számú tábla&amp;C&amp;"Arial CE,Félkövér"&amp;12Egyéb bevételek
2020-2021. év&amp;R
Adatok: e Ft</oddHeader>
    <oddFooter>&amp;L&amp;"Arial CE,Félkövér"&amp;12 2021. évi Kiegészítő melléklet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N19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2"/>
    </sheetView>
  </sheetViews>
  <sheetFormatPr defaultColWidth="9.125" defaultRowHeight="12.75"/>
  <cols>
    <col min="1" max="1" width="6.875" style="176" customWidth="1"/>
    <col min="2" max="2" width="56.50390625" style="130" customWidth="1"/>
    <col min="3" max="4" width="10.375" style="53" customWidth="1"/>
    <col min="5" max="7" width="10.375" style="107" customWidth="1"/>
    <col min="8" max="8" width="10.375" style="45" customWidth="1"/>
    <col min="9" max="13" width="10.375" style="107" customWidth="1"/>
    <col min="14" max="14" width="9.625" style="45" customWidth="1"/>
    <col min="15" max="16384" width="9.125" style="107" customWidth="1"/>
  </cols>
  <sheetData>
    <row r="1" spans="1:14" s="165" customFormat="1" ht="12.75">
      <c r="A1" s="898" t="s">
        <v>12</v>
      </c>
      <c r="B1" s="900" t="s">
        <v>158</v>
      </c>
      <c r="C1" s="902" t="s">
        <v>767</v>
      </c>
      <c r="D1" s="903"/>
      <c r="E1" s="903"/>
      <c r="F1" s="903"/>
      <c r="G1" s="903"/>
      <c r="H1" s="904"/>
      <c r="I1" s="902" t="s">
        <v>787</v>
      </c>
      <c r="J1" s="903"/>
      <c r="K1" s="903"/>
      <c r="L1" s="903"/>
      <c r="M1" s="903"/>
      <c r="N1" s="904"/>
    </row>
    <row r="2" spans="1:14" s="165" customFormat="1" ht="13.5" thickBot="1">
      <c r="A2" s="899"/>
      <c r="B2" s="901"/>
      <c r="C2" s="166" t="s">
        <v>159</v>
      </c>
      <c r="D2" s="167" t="s">
        <v>227</v>
      </c>
      <c r="E2" s="167" t="s">
        <v>161</v>
      </c>
      <c r="F2" s="167" t="s">
        <v>160</v>
      </c>
      <c r="G2" s="167" t="s">
        <v>82</v>
      </c>
      <c r="H2" s="168" t="s">
        <v>61</v>
      </c>
      <c r="I2" s="169" t="s">
        <v>159</v>
      </c>
      <c r="J2" s="167" t="s">
        <v>227</v>
      </c>
      <c r="K2" s="170" t="s">
        <v>161</v>
      </c>
      <c r="L2" s="170" t="s">
        <v>160</v>
      </c>
      <c r="M2" s="170" t="s">
        <v>82</v>
      </c>
      <c r="N2" s="171" t="s">
        <v>61</v>
      </c>
    </row>
    <row r="3" spans="1:14" ht="26.25">
      <c r="A3" s="172">
        <v>1</v>
      </c>
      <c r="B3" s="339" t="s">
        <v>1191</v>
      </c>
      <c r="C3" s="182">
        <v>159</v>
      </c>
      <c r="D3" s="135"/>
      <c r="E3" s="135">
        <v>9256</v>
      </c>
      <c r="F3" s="135"/>
      <c r="G3" s="135">
        <v>6926</v>
      </c>
      <c r="H3" s="180">
        <v>16341</v>
      </c>
      <c r="I3" s="182">
        <v>163</v>
      </c>
      <c r="J3" s="135"/>
      <c r="K3" s="135">
        <v>9170</v>
      </c>
      <c r="L3" s="135"/>
      <c r="M3" s="135">
        <v>25820</v>
      </c>
      <c r="N3" s="180">
        <v>35153</v>
      </c>
    </row>
    <row r="4" spans="1:14" ht="12.75">
      <c r="A4" s="173">
        <v>2</v>
      </c>
      <c r="B4" s="340" t="s">
        <v>1196</v>
      </c>
      <c r="C4" s="131"/>
      <c r="D4" s="91"/>
      <c r="E4" s="91">
        <v>50015</v>
      </c>
      <c r="F4" s="91"/>
      <c r="G4" s="91"/>
      <c r="H4" s="86">
        <v>50015</v>
      </c>
      <c r="I4" s="131"/>
      <c r="J4" s="91"/>
      <c r="K4" s="91">
        <v>104556</v>
      </c>
      <c r="L4" s="91"/>
      <c r="M4" s="91"/>
      <c r="N4" s="86">
        <v>104556</v>
      </c>
    </row>
    <row r="5" spans="1:14" ht="12.75">
      <c r="A5" s="173">
        <v>3</v>
      </c>
      <c r="B5" s="340" t="s">
        <v>1192</v>
      </c>
      <c r="C5" s="131"/>
      <c r="D5" s="91"/>
      <c r="E5" s="91">
        <v>4700</v>
      </c>
      <c r="F5" s="91"/>
      <c r="G5" s="91"/>
      <c r="H5" s="86">
        <v>4700</v>
      </c>
      <c r="I5" s="131"/>
      <c r="J5" s="91"/>
      <c r="K5" s="91">
        <v>3957</v>
      </c>
      <c r="L5" s="91"/>
      <c r="M5" s="91"/>
      <c r="N5" s="86">
        <v>3957</v>
      </c>
    </row>
    <row r="6" spans="1:14" ht="26.25">
      <c r="A6" s="173">
        <v>4</v>
      </c>
      <c r="B6" s="340" t="s">
        <v>1193</v>
      </c>
      <c r="C6" s="131"/>
      <c r="D6" s="91"/>
      <c r="E6" s="91"/>
      <c r="F6" s="91"/>
      <c r="G6" s="91">
        <v>1000</v>
      </c>
      <c r="H6" s="86">
        <v>1000</v>
      </c>
      <c r="I6" s="131"/>
      <c r="J6" s="91"/>
      <c r="K6" s="91"/>
      <c r="L6" s="91"/>
      <c r="M6" s="91">
        <v>1000</v>
      </c>
      <c r="N6" s="86">
        <v>1000</v>
      </c>
    </row>
    <row r="7" spans="1:14" ht="12.75">
      <c r="A7" s="173">
        <v>5</v>
      </c>
      <c r="B7" s="340" t="s">
        <v>1194</v>
      </c>
      <c r="C7" s="131"/>
      <c r="D7" s="91"/>
      <c r="E7" s="91">
        <v>9603</v>
      </c>
      <c r="F7" s="91"/>
      <c r="G7" s="91"/>
      <c r="H7" s="86">
        <v>9603</v>
      </c>
      <c r="I7" s="131"/>
      <c r="J7" s="91"/>
      <c r="K7" s="91"/>
      <c r="L7" s="91"/>
      <c r="M7" s="91"/>
      <c r="N7" s="86">
        <v>0</v>
      </c>
    </row>
    <row r="8" spans="1:14" ht="12.75">
      <c r="A8" s="173">
        <v>6</v>
      </c>
      <c r="B8" s="340"/>
      <c r="C8" s="131"/>
      <c r="D8" s="91"/>
      <c r="E8" s="91"/>
      <c r="F8" s="91"/>
      <c r="G8" s="91"/>
      <c r="H8" s="86">
        <v>0</v>
      </c>
      <c r="I8" s="131"/>
      <c r="J8" s="91"/>
      <c r="K8" s="91"/>
      <c r="L8" s="91"/>
      <c r="M8" s="91"/>
      <c r="N8" s="86">
        <v>0</v>
      </c>
    </row>
    <row r="9" spans="1:14" ht="12.75">
      <c r="A9" s="173">
        <v>7</v>
      </c>
      <c r="B9" s="340"/>
      <c r="C9" s="131"/>
      <c r="D9" s="91"/>
      <c r="E9" s="91"/>
      <c r="F9" s="91"/>
      <c r="G9" s="91"/>
      <c r="H9" s="86">
        <v>0</v>
      </c>
      <c r="I9" s="131"/>
      <c r="J9" s="91"/>
      <c r="K9" s="91"/>
      <c r="L9" s="91"/>
      <c r="M9" s="91"/>
      <c r="N9" s="86">
        <v>0</v>
      </c>
    </row>
    <row r="10" spans="1:14" ht="12.75">
      <c r="A10" s="173">
        <v>8</v>
      </c>
      <c r="B10" s="340"/>
      <c r="C10" s="131"/>
      <c r="D10" s="91"/>
      <c r="E10" s="91"/>
      <c r="F10" s="91"/>
      <c r="G10" s="91"/>
      <c r="H10" s="86">
        <v>0</v>
      </c>
      <c r="I10" s="131"/>
      <c r="J10" s="91"/>
      <c r="K10" s="91"/>
      <c r="L10" s="91"/>
      <c r="M10" s="91"/>
      <c r="N10" s="86">
        <v>0</v>
      </c>
    </row>
    <row r="11" spans="1:14" ht="12.75">
      <c r="A11" s="173">
        <v>9</v>
      </c>
      <c r="B11" s="340"/>
      <c r="C11" s="131"/>
      <c r="D11" s="91"/>
      <c r="E11" s="91"/>
      <c r="F11" s="91"/>
      <c r="G11" s="91"/>
      <c r="H11" s="86">
        <v>0</v>
      </c>
      <c r="I11" s="131"/>
      <c r="J11" s="91"/>
      <c r="K11" s="91"/>
      <c r="L11" s="91"/>
      <c r="M11" s="91"/>
      <c r="N11" s="86">
        <v>0</v>
      </c>
    </row>
    <row r="12" spans="1:14" ht="12.75">
      <c r="A12" s="173">
        <v>10</v>
      </c>
      <c r="B12" s="340"/>
      <c r="C12" s="131"/>
      <c r="D12" s="91"/>
      <c r="E12" s="91"/>
      <c r="F12" s="91"/>
      <c r="G12" s="91"/>
      <c r="H12" s="86">
        <v>0</v>
      </c>
      <c r="I12" s="131"/>
      <c r="J12" s="91"/>
      <c r="K12" s="91"/>
      <c r="L12" s="91"/>
      <c r="M12" s="91"/>
      <c r="N12" s="86">
        <v>0</v>
      </c>
    </row>
    <row r="13" spans="1:14" ht="12.75">
      <c r="A13" s="173">
        <v>11</v>
      </c>
      <c r="B13" s="340"/>
      <c r="C13" s="131"/>
      <c r="D13" s="91"/>
      <c r="E13" s="91"/>
      <c r="F13" s="91"/>
      <c r="G13" s="91"/>
      <c r="H13" s="86">
        <v>0</v>
      </c>
      <c r="I13" s="131"/>
      <c r="J13" s="91"/>
      <c r="K13" s="91"/>
      <c r="L13" s="91"/>
      <c r="M13" s="91"/>
      <c r="N13" s="86">
        <v>0</v>
      </c>
    </row>
    <row r="14" spans="1:14" ht="12.75">
      <c r="A14" s="173">
        <v>12</v>
      </c>
      <c r="B14" s="340"/>
      <c r="C14" s="131"/>
      <c r="D14" s="91"/>
      <c r="E14" s="91"/>
      <c r="F14" s="91"/>
      <c r="G14" s="91"/>
      <c r="H14" s="86">
        <v>0</v>
      </c>
      <c r="I14" s="131"/>
      <c r="J14" s="91"/>
      <c r="K14" s="91"/>
      <c r="L14" s="91"/>
      <c r="M14" s="91"/>
      <c r="N14" s="86">
        <v>0</v>
      </c>
    </row>
    <row r="15" spans="1:14" ht="12.75">
      <c r="A15" s="173">
        <v>13</v>
      </c>
      <c r="B15" s="340"/>
      <c r="C15" s="131"/>
      <c r="D15" s="91"/>
      <c r="E15" s="91"/>
      <c r="F15" s="91"/>
      <c r="G15" s="91"/>
      <c r="H15" s="86">
        <v>0</v>
      </c>
      <c r="I15" s="131"/>
      <c r="J15" s="91"/>
      <c r="K15" s="91"/>
      <c r="L15" s="91"/>
      <c r="M15" s="91"/>
      <c r="N15" s="86">
        <v>0</v>
      </c>
    </row>
    <row r="16" spans="1:14" ht="12.75">
      <c r="A16" s="173">
        <v>14</v>
      </c>
      <c r="B16" s="340"/>
      <c r="C16" s="131"/>
      <c r="D16" s="91"/>
      <c r="E16" s="91"/>
      <c r="F16" s="91"/>
      <c r="G16" s="91"/>
      <c r="H16" s="86">
        <v>0</v>
      </c>
      <c r="I16" s="131"/>
      <c r="J16" s="91"/>
      <c r="K16" s="91"/>
      <c r="L16" s="91"/>
      <c r="M16" s="91"/>
      <c r="N16" s="86">
        <v>0</v>
      </c>
    </row>
    <row r="17" spans="1:14" ht="13.5" thickBot="1">
      <c r="A17" s="174">
        <v>15</v>
      </c>
      <c r="B17" s="341"/>
      <c r="C17" s="183"/>
      <c r="D17" s="133"/>
      <c r="E17" s="133"/>
      <c r="F17" s="133"/>
      <c r="G17" s="133"/>
      <c r="H17" s="181">
        <v>0</v>
      </c>
      <c r="I17" s="183"/>
      <c r="J17" s="133"/>
      <c r="K17" s="133"/>
      <c r="L17" s="133"/>
      <c r="M17" s="133"/>
      <c r="N17" s="181">
        <v>0</v>
      </c>
    </row>
    <row r="18" spans="1:14" s="45" customFormat="1" ht="13.5" thickBot="1">
      <c r="A18" s="175"/>
      <c r="B18" s="134" t="s">
        <v>61</v>
      </c>
      <c r="C18" s="177">
        <v>159</v>
      </c>
      <c r="D18" s="178">
        <v>0</v>
      </c>
      <c r="E18" s="178">
        <v>73574</v>
      </c>
      <c r="F18" s="178">
        <v>0</v>
      </c>
      <c r="G18" s="178">
        <v>7926</v>
      </c>
      <c r="H18" s="134">
        <v>81659</v>
      </c>
      <c r="I18" s="179">
        <v>163</v>
      </c>
      <c r="J18" s="178">
        <v>0</v>
      </c>
      <c r="K18" s="178">
        <v>117683</v>
      </c>
      <c r="L18" s="178">
        <v>0</v>
      </c>
      <c r="M18" s="178">
        <v>26820</v>
      </c>
      <c r="N18" s="134">
        <v>144666</v>
      </c>
    </row>
    <row r="19" spans="1:14" s="130" customFormat="1" ht="12.75">
      <c r="A19" s="176"/>
      <c r="H19" s="45"/>
      <c r="N19" s="45"/>
    </row>
  </sheetData>
  <sheetProtection password="CF21" sheet="1" objects="1" scenarios="1"/>
  <mergeCells count="4">
    <mergeCell ref="A1:A2"/>
    <mergeCell ref="B1:B2"/>
    <mergeCell ref="C1:H1"/>
    <mergeCell ref="I1:N1"/>
  </mergeCells>
  <printOptions horizontalCentered="1"/>
  <pageMargins left="0.3937007874015748" right="0.3937007874015748" top="1.7716535433070868" bottom="0.7874015748031497" header="0.9055118110236221" footer="0.5118110236220472"/>
  <pageSetup fitToHeight="1" fitToWidth="1" horizontalDpi="600" verticalDpi="600" orientation="landscape" paperSize="9" scale="76" r:id="rId1"/>
  <headerFooter alignWithMargins="0">
    <oddHeader>&amp;L9a. számú tábla&amp;C&amp;"Arial CE,Félkövér"&amp;12Támogatások az ereménykimutatásban
2020-2021. év&amp;R
Adatok: e Ft</oddHeader>
    <oddFooter>&amp;L&amp;"Arial CE,Félkövér"&amp;12 2021. évi Kiegészítő melléklet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N17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2"/>
    </sheetView>
  </sheetViews>
  <sheetFormatPr defaultColWidth="9.125" defaultRowHeight="12.75"/>
  <cols>
    <col min="1" max="1" width="6.875" style="176" customWidth="1"/>
    <col min="2" max="2" width="56.50390625" style="130" customWidth="1"/>
    <col min="3" max="7" width="10.375" style="130" customWidth="1"/>
    <col min="8" max="8" width="10.375" style="45" customWidth="1"/>
    <col min="9" max="13" width="10.375" style="130" customWidth="1"/>
    <col min="14" max="14" width="9.625" style="45" customWidth="1"/>
    <col min="15" max="16384" width="9.125" style="130" customWidth="1"/>
  </cols>
  <sheetData>
    <row r="1" spans="1:14" s="165" customFormat="1" ht="12.75">
      <c r="A1" s="898" t="s">
        <v>12</v>
      </c>
      <c r="B1" s="900" t="s">
        <v>158</v>
      </c>
      <c r="C1" s="902" t="s">
        <v>767</v>
      </c>
      <c r="D1" s="903"/>
      <c r="E1" s="903"/>
      <c r="F1" s="903"/>
      <c r="G1" s="903"/>
      <c r="H1" s="904"/>
      <c r="I1" s="902" t="s">
        <v>787</v>
      </c>
      <c r="J1" s="903"/>
      <c r="K1" s="903"/>
      <c r="L1" s="903"/>
      <c r="M1" s="903"/>
      <c r="N1" s="904"/>
    </row>
    <row r="2" spans="1:14" s="165" customFormat="1" ht="13.5" thickBot="1">
      <c r="A2" s="899"/>
      <c r="B2" s="901"/>
      <c r="C2" s="166" t="s">
        <v>159</v>
      </c>
      <c r="D2" s="167" t="s">
        <v>227</v>
      </c>
      <c r="E2" s="167" t="s">
        <v>161</v>
      </c>
      <c r="F2" s="167" t="s">
        <v>160</v>
      </c>
      <c r="G2" s="167" t="s">
        <v>82</v>
      </c>
      <c r="H2" s="168" t="s">
        <v>61</v>
      </c>
      <c r="I2" s="169" t="s">
        <v>159</v>
      </c>
      <c r="J2" s="167" t="s">
        <v>227</v>
      </c>
      <c r="K2" s="170" t="s">
        <v>161</v>
      </c>
      <c r="L2" s="170" t="s">
        <v>160</v>
      </c>
      <c r="M2" s="170" t="s">
        <v>82</v>
      </c>
      <c r="N2" s="171" t="s">
        <v>61</v>
      </c>
    </row>
    <row r="3" spans="1:14" ht="26.25">
      <c r="A3" s="172">
        <v>1</v>
      </c>
      <c r="B3" s="339" t="s">
        <v>1191</v>
      </c>
      <c r="C3" s="182"/>
      <c r="D3" s="135"/>
      <c r="E3" s="135">
        <v>32640</v>
      </c>
      <c r="F3" s="135"/>
      <c r="G3" s="135">
        <v>11289</v>
      </c>
      <c r="H3" s="180">
        <v>43929</v>
      </c>
      <c r="I3" s="182">
        <v>90101</v>
      </c>
      <c r="J3" s="135"/>
      <c r="K3" s="135"/>
      <c r="L3" s="135"/>
      <c r="M3" s="135">
        <v>17223</v>
      </c>
      <c r="N3" s="180">
        <v>107324</v>
      </c>
    </row>
    <row r="4" spans="1:14" ht="12.75">
      <c r="A4" s="173">
        <v>2</v>
      </c>
      <c r="B4" s="340" t="s">
        <v>1196</v>
      </c>
      <c r="C4" s="131"/>
      <c r="D4" s="91"/>
      <c r="E4" s="91">
        <v>50015</v>
      </c>
      <c r="F4" s="91"/>
      <c r="G4" s="91"/>
      <c r="H4" s="86">
        <v>50015</v>
      </c>
      <c r="I4" s="131"/>
      <c r="J4" s="91"/>
      <c r="K4" s="91">
        <v>104556</v>
      </c>
      <c r="L4" s="91"/>
      <c r="M4" s="91"/>
      <c r="N4" s="86">
        <v>104556</v>
      </c>
    </row>
    <row r="5" spans="1:14" ht="12.75">
      <c r="A5" s="173">
        <v>3</v>
      </c>
      <c r="B5" s="340" t="s">
        <v>1192</v>
      </c>
      <c r="C5" s="131"/>
      <c r="D5" s="91"/>
      <c r="E5" s="91">
        <v>4390</v>
      </c>
      <c r="F5" s="91"/>
      <c r="G5" s="91"/>
      <c r="H5" s="86">
        <v>4390</v>
      </c>
      <c r="I5" s="131"/>
      <c r="J5" s="91"/>
      <c r="K5" s="91">
        <v>4169</v>
      </c>
      <c r="L5" s="91"/>
      <c r="M5" s="91"/>
      <c r="N5" s="86">
        <v>4169</v>
      </c>
    </row>
    <row r="6" spans="1:14" ht="26.25">
      <c r="A6" s="173">
        <v>4</v>
      </c>
      <c r="B6" s="340" t="s">
        <v>1193</v>
      </c>
      <c r="C6" s="131"/>
      <c r="D6" s="91"/>
      <c r="E6" s="91"/>
      <c r="F6" s="91"/>
      <c r="G6" s="91">
        <v>1000</v>
      </c>
      <c r="H6" s="86">
        <v>1000</v>
      </c>
      <c r="I6" s="131"/>
      <c r="J6" s="91"/>
      <c r="K6" s="91"/>
      <c r="L6" s="91"/>
      <c r="M6" s="91">
        <v>1000</v>
      </c>
      <c r="N6" s="86">
        <v>1000</v>
      </c>
    </row>
    <row r="7" spans="1:14" ht="12.75">
      <c r="A7" s="173">
        <v>5</v>
      </c>
      <c r="B7" s="340" t="s">
        <v>1194</v>
      </c>
      <c r="C7" s="131"/>
      <c r="D7" s="91"/>
      <c r="E7" s="91"/>
      <c r="F7" s="91"/>
      <c r="G7" s="91"/>
      <c r="H7" s="86">
        <v>0</v>
      </c>
      <c r="I7" s="131"/>
      <c r="J7" s="91"/>
      <c r="K7" s="91">
        <v>6821</v>
      </c>
      <c r="L7" s="91"/>
      <c r="M7" s="91"/>
      <c r="N7" s="86">
        <v>6821</v>
      </c>
    </row>
    <row r="8" spans="1:14" ht="12.75">
      <c r="A8" s="173">
        <v>6</v>
      </c>
      <c r="B8" s="340" t="s">
        <v>1195</v>
      </c>
      <c r="C8" s="131"/>
      <c r="D8" s="91"/>
      <c r="E8" s="91">
        <v>23081</v>
      </c>
      <c r="F8" s="91"/>
      <c r="G8" s="91"/>
      <c r="H8" s="86">
        <v>23081</v>
      </c>
      <c r="I8" s="131"/>
      <c r="J8" s="91"/>
      <c r="K8" s="91"/>
      <c r="L8" s="91"/>
      <c r="M8" s="91"/>
      <c r="N8" s="86">
        <v>0</v>
      </c>
    </row>
    <row r="9" spans="1:14" ht="12.75">
      <c r="A9" s="173">
        <v>7</v>
      </c>
      <c r="B9" s="340"/>
      <c r="C9" s="131"/>
      <c r="D9" s="91"/>
      <c r="E9" s="91"/>
      <c r="F9" s="91"/>
      <c r="G9" s="91"/>
      <c r="H9" s="86">
        <v>0</v>
      </c>
      <c r="I9" s="131"/>
      <c r="J9" s="91"/>
      <c r="K9" s="91"/>
      <c r="L9" s="91"/>
      <c r="M9" s="91"/>
      <c r="N9" s="86">
        <v>0</v>
      </c>
    </row>
    <row r="10" spans="1:14" ht="12.75">
      <c r="A10" s="173">
        <v>8</v>
      </c>
      <c r="B10" s="340"/>
      <c r="C10" s="131"/>
      <c r="D10" s="91"/>
      <c r="E10" s="91"/>
      <c r="F10" s="91"/>
      <c r="G10" s="91"/>
      <c r="H10" s="86">
        <v>0</v>
      </c>
      <c r="I10" s="131"/>
      <c r="J10" s="91"/>
      <c r="K10" s="91"/>
      <c r="L10" s="91"/>
      <c r="M10" s="91"/>
      <c r="N10" s="86">
        <v>0</v>
      </c>
    </row>
    <row r="11" spans="1:14" ht="12.75">
      <c r="A11" s="173">
        <v>9</v>
      </c>
      <c r="B11" s="340"/>
      <c r="C11" s="131"/>
      <c r="D11" s="91"/>
      <c r="E11" s="91"/>
      <c r="F11" s="91"/>
      <c r="G11" s="91"/>
      <c r="H11" s="86">
        <v>0</v>
      </c>
      <c r="I11" s="131"/>
      <c r="J11" s="91"/>
      <c r="K11" s="91"/>
      <c r="L11" s="91"/>
      <c r="M11" s="91"/>
      <c r="N11" s="86">
        <v>0</v>
      </c>
    </row>
    <row r="12" spans="1:14" ht="12.75">
      <c r="A12" s="173">
        <v>10</v>
      </c>
      <c r="B12" s="340"/>
      <c r="C12" s="90"/>
      <c r="D12" s="91"/>
      <c r="E12" s="91"/>
      <c r="F12" s="91"/>
      <c r="G12" s="91"/>
      <c r="H12" s="86">
        <v>0</v>
      </c>
      <c r="I12" s="131"/>
      <c r="J12" s="91"/>
      <c r="K12" s="91"/>
      <c r="L12" s="91"/>
      <c r="M12" s="91"/>
      <c r="N12" s="86">
        <v>0</v>
      </c>
    </row>
    <row r="13" spans="1:14" ht="12.75">
      <c r="A13" s="173">
        <v>11</v>
      </c>
      <c r="B13" s="340"/>
      <c r="C13" s="90"/>
      <c r="D13" s="91"/>
      <c r="E13" s="91"/>
      <c r="F13" s="91"/>
      <c r="G13" s="91"/>
      <c r="H13" s="86">
        <v>0</v>
      </c>
      <c r="I13" s="131"/>
      <c r="J13" s="91"/>
      <c r="K13" s="91"/>
      <c r="L13" s="91"/>
      <c r="M13" s="91"/>
      <c r="N13" s="86">
        <v>0</v>
      </c>
    </row>
    <row r="14" spans="1:14" ht="12.75">
      <c r="A14" s="173">
        <v>12</v>
      </c>
      <c r="B14" s="340"/>
      <c r="C14" s="90"/>
      <c r="D14" s="91"/>
      <c r="E14" s="91"/>
      <c r="F14" s="91"/>
      <c r="G14" s="91"/>
      <c r="H14" s="86">
        <v>0</v>
      </c>
      <c r="I14" s="131"/>
      <c r="J14" s="91"/>
      <c r="K14" s="91"/>
      <c r="L14" s="91"/>
      <c r="M14" s="91"/>
      <c r="N14" s="86">
        <v>0</v>
      </c>
    </row>
    <row r="15" spans="1:14" ht="12.75">
      <c r="A15" s="173">
        <v>13</v>
      </c>
      <c r="B15" s="340"/>
      <c r="C15" s="90"/>
      <c r="D15" s="91"/>
      <c r="E15" s="91"/>
      <c r="F15" s="91"/>
      <c r="G15" s="91"/>
      <c r="H15" s="86">
        <v>0</v>
      </c>
      <c r="I15" s="131"/>
      <c r="J15" s="91"/>
      <c r="K15" s="91"/>
      <c r="L15" s="91"/>
      <c r="M15" s="91"/>
      <c r="N15" s="86">
        <v>0</v>
      </c>
    </row>
    <row r="16" spans="1:14" ht="13.5" thickBot="1">
      <c r="A16" s="173">
        <v>14</v>
      </c>
      <c r="B16" s="341"/>
      <c r="C16" s="132"/>
      <c r="D16" s="133"/>
      <c r="E16" s="133"/>
      <c r="F16" s="133"/>
      <c r="G16" s="133"/>
      <c r="H16" s="181">
        <v>0</v>
      </c>
      <c r="I16" s="183"/>
      <c r="J16" s="133"/>
      <c r="K16" s="133"/>
      <c r="L16" s="133"/>
      <c r="M16" s="133"/>
      <c r="N16" s="181">
        <v>0</v>
      </c>
    </row>
    <row r="17" spans="1:14" s="45" customFormat="1" ht="13.5" thickBot="1">
      <c r="A17" s="175"/>
      <c r="B17" s="134" t="s">
        <v>61</v>
      </c>
      <c r="C17" s="177">
        <v>0</v>
      </c>
      <c r="D17" s="178">
        <v>0</v>
      </c>
      <c r="E17" s="178">
        <v>110126</v>
      </c>
      <c r="F17" s="178">
        <v>0</v>
      </c>
      <c r="G17" s="178">
        <v>12289</v>
      </c>
      <c r="H17" s="134">
        <v>122415</v>
      </c>
      <c r="I17" s="179">
        <v>90101</v>
      </c>
      <c r="J17" s="178">
        <v>0</v>
      </c>
      <c r="K17" s="178">
        <v>115546</v>
      </c>
      <c r="L17" s="178">
        <v>0</v>
      </c>
      <c r="M17" s="178">
        <v>18223</v>
      </c>
      <c r="N17" s="134">
        <v>223870</v>
      </c>
    </row>
  </sheetData>
  <sheetProtection password="CF21" sheet="1" objects="1" scenarios="1"/>
  <mergeCells count="4">
    <mergeCell ref="A1:A2"/>
    <mergeCell ref="B1:B2"/>
    <mergeCell ref="C1:H1"/>
    <mergeCell ref="I1:N1"/>
  </mergeCells>
  <printOptions horizontalCentered="1"/>
  <pageMargins left="0.3937007874015748" right="0.3937007874015748" top="1.7716535433070868" bottom="0.7874015748031497" header="0.9055118110236221" footer="0.5118110236220472"/>
  <pageSetup fitToHeight="1" fitToWidth="1" horizontalDpi="600" verticalDpi="600" orientation="landscape" paperSize="9" scale="76" r:id="rId1"/>
  <headerFooter alignWithMargins="0">
    <oddHeader>&amp;L9b. számú tábla&amp;C&amp;"Arial CE,Félkövér"&amp;12Támogatások pénzforgalmi szemléletben
2020-2021. év&amp;R
Adatok: e Ft</oddHeader>
    <oddFooter>&amp;L&amp;"Arial CE,Félkövér"&amp;12 2021. évi Kiegészítő melléklet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6">
    <pageSetUpPr fitToPage="1"/>
  </sheetPr>
  <dimension ref="A1:J62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51.125" style="0" customWidth="1"/>
    <col min="2" max="3" width="16.00390625" style="0" customWidth="1"/>
    <col min="4" max="4" width="16.00390625" style="130" customWidth="1"/>
    <col min="5" max="5" width="9.125" style="163" customWidth="1"/>
  </cols>
  <sheetData>
    <row r="1" spans="1:5" ht="13.5" thickBot="1">
      <c r="A1" s="47" t="s">
        <v>13</v>
      </c>
      <c r="B1" s="571" t="s">
        <v>767</v>
      </c>
      <c r="C1" s="556" t="s">
        <v>787</v>
      </c>
      <c r="D1" s="896" t="s">
        <v>139</v>
      </c>
      <c r="E1" s="897"/>
    </row>
    <row r="2" spans="1:5" s="386" customFormat="1" ht="15">
      <c r="A2" s="408" t="s">
        <v>429</v>
      </c>
      <c r="B2" s="409">
        <v>1608947.9998499998</v>
      </c>
      <c r="C2" s="410">
        <v>1608611.00006</v>
      </c>
      <c r="D2" s="409">
        <v>-336.99978999979794</v>
      </c>
      <c r="E2" s="411">
        <v>-0.00020945350007036648</v>
      </c>
    </row>
    <row r="3" spans="1:5" ht="12.75">
      <c r="A3" s="36" t="s">
        <v>430</v>
      </c>
      <c r="B3" s="109">
        <v>726121.9997899998</v>
      </c>
      <c r="C3" s="399">
        <v>714261.9999000002</v>
      </c>
      <c r="D3" s="109">
        <v>-11859.999889999628</v>
      </c>
      <c r="E3" s="398">
        <v>-0.01633334328587983</v>
      </c>
    </row>
    <row r="4" spans="1:5" ht="12.75">
      <c r="A4" s="36" t="s">
        <v>431</v>
      </c>
      <c r="B4" s="109">
        <v>132364.00038</v>
      </c>
      <c r="C4" s="399">
        <v>167735.00035</v>
      </c>
      <c r="D4" s="109">
        <v>35370.999969999975</v>
      </c>
      <c r="E4" s="110">
        <v>0.26722522640940427</v>
      </c>
    </row>
    <row r="5" spans="1:5" ht="12.75">
      <c r="A5" s="36" t="s">
        <v>432</v>
      </c>
      <c r="B5" s="109">
        <v>56509.000459999996</v>
      </c>
      <c r="C5" s="399">
        <v>62549.00003</v>
      </c>
      <c r="D5" s="109">
        <v>6039.999570000007</v>
      </c>
      <c r="E5" s="110">
        <v>0.1068856203583964</v>
      </c>
    </row>
    <row r="6" spans="1:5" ht="12.75">
      <c r="A6" s="36" t="s">
        <v>433</v>
      </c>
      <c r="B6" s="109">
        <v>644526.0000400001</v>
      </c>
      <c r="C6" s="399">
        <v>617407.9996699999</v>
      </c>
      <c r="D6" s="109">
        <v>-27118.00037000014</v>
      </c>
      <c r="E6" s="110">
        <v>-0.04207433116478957</v>
      </c>
    </row>
    <row r="7" spans="1:5" ht="12.75">
      <c r="A7" s="36" t="s">
        <v>434</v>
      </c>
      <c r="B7" s="109">
        <v>11652.99954</v>
      </c>
      <c r="C7" s="399">
        <v>10444.999960000001</v>
      </c>
      <c r="D7" s="109">
        <v>-1207.9995799999997</v>
      </c>
      <c r="E7" s="110">
        <v>-0.10366426050678447</v>
      </c>
    </row>
    <row r="8" spans="1:5" ht="12.75">
      <c r="A8" s="36" t="s">
        <v>435</v>
      </c>
      <c r="B8" s="109">
        <v>11925.999629999997</v>
      </c>
      <c r="C8" s="399">
        <v>14573.00001</v>
      </c>
      <c r="D8" s="109">
        <v>2647.000380000003</v>
      </c>
      <c r="E8" s="110">
        <v>0.22195207631412645</v>
      </c>
    </row>
    <row r="9" spans="1:5" ht="12.75">
      <c r="A9" s="36" t="s">
        <v>436</v>
      </c>
      <c r="B9" s="109">
        <v>933.99968</v>
      </c>
      <c r="C9" s="399">
        <v>1035.00015</v>
      </c>
      <c r="D9" s="109">
        <v>101.00047000000006</v>
      </c>
      <c r="E9" s="110">
        <v>0.10813758522915132</v>
      </c>
    </row>
    <row r="10" spans="1:5" ht="12.75">
      <c r="A10" s="36" t="s">
        <v>437</v>
      </c>
      <c r="B10" s="109">
        <v>24914.000330000003</v>
      </c>
      <c r="C10" s="399">
        <v>20603.999989999997</v>
      </c>
      <c r="D10" s="109">
        <v>-4310.000340000006</v>
      </c>
      <c r="E10" s="110">
        <v>-0.1729951145103804</v>
      </c>
    </row>
    <row r="11" spans="1:5" s="386" customFormat="1" ht="15">
      <c r="A11" s="357" t="s">
        <v>438</v>
      </c>
      <c r="B11" s="406">
        <v>1155697.00005</v>
      </c>
      <c r="C11" s="400">
        <v>1223781</v>
      </c>
      <c r="D11" s="406">
        <v>68083.99995000008</v>
      </c>
      <c r="E11" s="407">
        <v>0.05891163509730882</v>
      </c>
    </row>
    <row r="12" spans="1:5" ht="12.75">
      <c r="A12" s="36" t="s">
        <v>439</v>
      </c>
      <c r="B12" s="109">
        <v>3303</v>
      </c>
      <c r="C12" s="399">
        <v>1388</v>
      </c>
      <c r="D12" s="109">
        <v>-1915</v>
      </c>
      <c r="E12" s="398">
        <v>-0.5797759612473509</v>
      </c>
    </row>
    <row r="13" spans="1:5" ht="12.75">
      <c r="A13" s="36" t="s">
        <v>440</v>
      </c>
      <c r="B13" s="109">
        <v>2698.9999999999995</v>
      </c>
      <c r="C13" s="399">
        <v>3485.00024</v>
      </c>
      <c r="D13" s="109">
        <v>786.0002400000003</v>
      </c>
      <c r="E13" s="110">
        <v>0.2912190589107078</v>
      </c>
    </row>
    <row r="14" spans="1:5" ht="12.75">
      <c r="A14" s="385" t="s">
        <v>441</v>
      </c>
      <c r="B14" s="109">
        <v>2698.9999999999995</v>
      </c>
      <c r="C14" s="399">
        <v>3485.00024</v>
      </c>
      <c r="D14" s="109">
        <v>786.0002400000003</v>
      </c>
      <c r="E14" s="110">
        <v>0.2912190589107078</v>
      </c>
    </row>
    <row r="15" spans="1:5" ht="12.75">
      <c r="A15" s="385" t="s">
        <v>442</v>
      </c>
      <c r="B15" s="109">
        <v>0</v>
      </c>
      <c r="C15" s="399">
        <v>0</v>
      </c>
      <c r="D15" s="109">
        <v>0</v>
      </c>
      <c r="E15" s="110" t="s">
        <v>254</v>
      </c>
    </row>
    <row r="16" spans="1:5" ht="12.75">
      <c r="A16" s="36" t="s">
        <v>443</v>
      </c>
      <c r="B16" s="109">
        <v>205900.99998999998</v>
      </c>
      <c r="C16" s="399">
        <v>206582.00004</v>
      </c>
      <c r="D16" s="109">
        <v>681.0000500000315</v>
      </c>
      <c r="E16" s="110">
        <v>0.0033074149714333863</v>
      </c>
    </row>
    <row r="17" spans="1:5" ht="12.75">
      <c r="A17" s="385" t="s">
        <v>444</v>
      </c>
      <c r="B17" s="109">
        <v>37938</v>
      </c>
      <c r="C17" s="399">
        <v>30956</v>
      </c>
      <c r="D17" s="109">
        <v>-6982</v>
      </c>
      <c r="E17" s="110">
        <v>-0.18403711318466973</v>
      </c>
    </row>
    <row r="18" spans="1:5" ht="12.75">
      <c r="A18" s="385" t="s">
        <v>445</v>
      </c>
      <c r="B18" s="109">
        <v>0</v>
      </c>
      <c r="C18" s="399">
        <v>0</v>
      </c>
      <c r="D18" s="109">
        <v>0</v>
      </c>
      <c r="E18" s="110" t="s">
        <v>254</v>
      </c>
    </row>
    <row r="19" spans="1:5" ht="12.75">
      <c r="A19" s="385" t="s">
        <v>446</v>
      </c>
      <c r="B19" s="109">
        <v>167962.99998999998</v>
      </c>
      <c r="C19" s="399">
        <v>175626.00004</v>
      </c>
      <c r="D19" s="109">
        <v>7663.0000500000315</v>
      </c>
      <c r="E19" s="110">
        <v>0.04562314349265174</v>
      </c>
    </row>
    <row r="20" spans="1:5" ht="12.75">
      <c r="A20" s="36" t="s">
        <v>447</v>
      </c>
      <c r="B20" s="109">
        <v>34068.99999999999</v>
      </c>
      <c r="C20" s="399">
        <v>35800.00000000001</v>
      </c>
      <c r="D20" s="109">
        <v>1731.0000000000146</v>
      </c>
      <c r="E20" s="110">
        <v>0.05080865302767956</v>
      </c>
    </row>
    <row r="21" spans="1:5" ht="12.75">
      <c r="A21" s="36" t="s">
        <v>448</v>
      </c>
      <c r="B21" s="109">
        <v>13635</v>
      </c>
      <c r="C21" s="399">
        <v>13058.00001</v>
      </c>
      <c r="D21" s="109">
        <v>-576.9999900000003</v>
      </c>
      <c r="E21" s="110">
        <v>-0.04231756435643566</v>
      </c>
    </row>
    <row r="22" spans="1:5" ht="12.75">
      <c r="A22" s="385" t="s">
        <v>449</v>
      </c>
      <c r="B22" s="109">
        <v>2421.0000000000005</v>
      </c>
      <c r="C22" s="399">
        <v>2489</v>
      </c>
      <c r="D22" s="109">
        <v>67.99999999999955</v>
      </c>
      <c r="E22" s="110">
        <v>0.028087567121024178</v>
      </c>
    </row>
    <row r="23" spans="1:5" ht="12.75">
      <c r="A23" s="385" t="s">
        <v>450</v>
      </c>
      <c r="B23" s="109">
        <v>7504.00001</v>
      </c>
      <c r="C23" s="399">
        <v>6320.999989999999</v>
      </c>
      <c r="D23" s="109">
        <v>-1183.0000200000004</v>
      </c>
      <c r="E23" s="110">
        <v>-0.15764925618650158</v>
      </c>
    </row>
    <row r="24" spans="1:5" ht="12.75">
      <c r="A24" s="385" t="s">
        <v>451</v>
      </c>
      <c r="B24" s="109">
        <v>3709.99999</v>
      </c>
      <c r="C24" s="399">
        <v>4248.00002</v>
      </c>
      <c r="D24" s="109">
        <v>538.0000300000006</v>
      </c>
      <c r="E24" s="110">
        <v>0.14501348556607427</v>
      </c>
    </row>
    <row r="25" spans="1:5" ht="12.75">
      <c r="A25" s="36" t="s">
        <v>452</v>
      </c>
      <c r="B25" s="109">
        <v>0</v>
      </c>
      <c r="C25" s="399">
        <v>0</v>
      </c>
      <c r="D25" s="109">
        <v>0</v>
      </c>
      <c r="E25" s="110" t="s">
        <v>254</v>
      </c>
    </row>
    <row r="26" spans="1:5" ht="12.75">
      <c r="A26" s="36" t="s">
        <v>453</v>
      </c>
      <c r="B26" s="109">
        <v>287932.00045000005</v>
      </c>
      <c r="C26" s="399">
        <v>306146.00003999996</v>
      </c>
      <c r="D26" s="109">
        <v>18213.999589999905</v>
      </c>
      <c r="E26" s="110">
        <v>0.06325798994739663</v>
      </c>
    </row>
    <row r="27" spans="1:5" ht="12.75">
      <c r="A27" s="385" t="s">
        <v>519</v>
      </c>
      <c r="B27" s="109">
        <v>235608.99998000002</v>
      </c>
      <c r="C27" s="399">
        <v>252576.00003999998</v>
      </c>
      <c r="D27" s="109">
        <v>16967.000059999962</v>
      </c>
      <c r="E27" s="110">
        <v>0.072013378357534</v>
      </c>
    </row>
    <row r="28" spans="1:5" ht="12.75">
      <c r="A28" s="385" t="s">
        <v>527</v>
      </c>
      <c r="B28" s="109">
        <v>0</v>
      </c>
      <c r="C28" s="399">
        <v>0</v>
      </c>
      <c r="D28" s="109">
        <v>0</v>
      </c>
      <c r="E28" s="110" t="s">
        <v>254</v>
      </c>
    </row>
    <row r="29" spans="1:5" ht="12.75">
      <c r="A29" s="385" t="s">
        <v>535</v>
      </c>
      <c r="B29" s="109">
        <v>20431</v>
      </c>
      <c r="C29" s="399">
        <v>24995.000010000003</v>
      </c>
      <c r="D29" s="109">
        <v>4564.000010000003</v>
      </c>
      <c r="E29" s="110">
        <v>0.22338603152072847</v>
      </c>
    </row>
    <row r="30" spans="1:5" ht="12.75">
      <c r="A30" s="385" t="s">
        <v>541</v>
      </c>
      <c r="B30" s="109">
        <v>21153</v>
      </c>
      <c r="C30" s="399">
        <v>18727</v>
      </c>
      <c r="D30" s="109">
        <v>-2426</v>
      </c>
      <c r="E30" s="110">
        <v>-0.11468822389259206</v>
      </c>
    </row>
    <row r="31" spans="1:5" ht="12.75">
      <c r="A31" s="385" t="s">
        <v>546</v>
      </c>
      <c r="B31" s="109">
        <v>10739.000469999999</v>
      </c>
      <c r="C31" s="399">
        <v>9847.99999</v>
      </c>
      <c r="D31" s="109">
        <v>-891.0004799999988</v>
      </c>
      <c r="E31" s="110">
        <v>-0.08296866011776968</v>
      </c>
    </row>
    <row r="32" spans="1:5" ht="12.75">
      <c r="A32" s="36" t="s">
        <v>454</v>
      </c>
      <c r="B32" s="109">
        <v>199257.00003</v>
      </c>
      <c r="C32" s="399">
        <v>254871.99995</v>
      </c>
      <c r="D32" s="109">
        <v>55614.99992</v>
      </c>
      <c r="E32" s="110">
        <v>0.27911190026762744</v>
      </c>
    </row>
    <row r="33" spans="1:5" ht="12.75">
      <c r="A33" s="385" t="s">
        <v>455</v>
      </c>
      <c r="B33" s="109">
        <v>10723</v>
      </c>
      <c r="C33" s="399">
        <v>10726</v>
      </c>
      <c r="D33" s="109">
        <v>3</v>
      </c>
      <c r="E33" s="110">
        <v>0.0002797724517392521</v>
      </c>
    </row>
    <row r="34" spans="1:5" ht="12.75">
      <c r="A34" s="385" t="s">
        <v>456</v>
      </c>
      <c r="B34" s="109">
        <v>38124</v>
      </c>
      <c r="C34" s="399">
        <v>38859</v>
      </c>
      <c r="D34" s="109">
        <v>735</v>
      </c>
      <c r="E34" s="110">
        <v>0.01927919420837268</v>
      </c>
    </row>
    <row r="35" spans="1:5" ht="12.75">
      <c r="A35" s="385" t="s">
        <v>457</v>
      </c>
      <c r="B35" s="109">
        <v>150410.00003</v>
      </c>
      <c r="C35" s="399">
        <v>205286.99995</v>
      </c>
      <c r="D35" s="109">
        <v>54876.99992</v>
      </c>
      <c r="E35" s="110">
        <v>0.3648494110036202</v>
      </c>
    </row>
    <row r="36" spans="1:5" ht="12.75">
      <c r="A36" s="36" t="s">
        <v>458</v>
      </c>
      <c r="B36" s="109">
        <v>0</v>
      </c>
      <c r="C36" s="399">
        <v>0</v>
      </c>
      <c r="D36" s="109">
        <v>0</v>
      </c>
      <c r="E36" s="110" t="s">
        <v>254</v>
      </c>
    </row>
    <row r="37" spans="1:5" ht="12.75">
      <c r="A37" s="36" t="s">
        <v>459</v>
      </c>
      <c r="B37" s="109">
        <v>2160</v>
      </c>
      <c r="C37" s="399">
        <v>2160</v>
      </c>
      <c r="D37" s="109">
        <v>0</v>
      </c>
      <c r="E37" s="110">
        <v>0</v>
      </c>
    </row>
    <row r="38" spans="1:5" ht="12.75">
      <c r="A38" s="36" t="s">
        <v>460</v>
      </c>
      <c r="B38" s="109">
        <v>6200</v>
      </c>
      <c r="C38" s="399">
        <v>6199.999999999999</v>
      </c>
      <c r="D38" s="109">
        <v>0</v>
      </c>
      <c r="E38" s="110">
        <v>0</v>
      </c>
    </row>
    <row r="39" spans="1:5" ht="12.75">
      <c r="A39" s="36" t="s">
        <v>461</v>
      </c>
      <c r="B39" s="109">
        <v>1697</v>
      </c>
      <c r="C39" s="399">
        <v>853</v>
      </c>
      <c r="D39" s="109">
        <v>-844</v>
      </c>
      <c r="E39" s="110">
        <v>-0.497348261638185</v>
      </c>
    </row>
    <row r="40" spans="1:5" ht="12.75">
      <c r="A40" s="36" t="s">
        <v>462</v>
      </c>
      <c r="B40" s="109">
        <v>47372.00000000001</v>
      </c>
      <c r="C40" s="399">
        <v>47244.00002</v>
      </c>
      <c r="D40" s="109">
        <v>-127.99998000000778</v>
      </c>
      <c r="E40" s="110">
        <v>-0.002702017647555682</v>
      </c>
    </row>
    <row r="41" spans="1:5" ht="12.75">
      <c r="A41" s="36" t="s">
        <v>463</v>
      </c>
      <c r="B41" s="109">
        <v>52512.00002000001</v>
      </c>
      <c r="C41" s="399">
        <v>38107.00000000001</v>
      </c>
      <c r="D41" s="109">
        <v>-14405.00002</v>
      </c>
      <c r="E41" s="110">
        <v>-0.2743182513428099</v>
      </c>
    </row>
    <row r="42" spans="1:5" ht="12.75">
      <c r="A42" s="36" t="s">
        <v>464</v>
      </c>
      <c r="B42" s="109">
        <v>0</v>
      </c>
      <c r="C42" s="399">
        <v>0</v>
      </c>
      <c r="D42" s="109">
        <v>0</v>
      </c>
      <c r="E42" s="110" t="s">
        <v>254</v>
      </c>
    </row>
    <row r="43" spans="1:10" ht="13.5">
      <c r="A43" s="36" t="s">
        <v>465</v>
      </c>
      <c r="B43" s="109">
        <v>24169</v>
      </c>
      <c r="C43" s="399">
        <v>17463.999989999997</v>
      </c>
      <c r="D43" s="109">
        <v>-6705.000010000003</v>
      </c>
      <c r="E43" s="110">
        <v>-0.27742149075261713</v>
      </c>
      <c r="J43" s="386"/>
    </row>
    <row r="44" spans="1:5" ht="12.75">
      <c r="A44" s="36" t="s">
        <v>466</v>
      </c>
      <c r="B44" s="109">
        <v>2879.00001</v>
      </c>
      <c r="C44" s="399">
        <v>4933.0000199999995</v>
      </c>
      <c r="D44" s="109">
        <v>2054.0000099999993</v>
      </c>
      <c r="E44" s="110">
        <v>0.7134421684145805</v>
      </c>
    </row>
    <row r="45" spans="1:5" ht="12.75">
      <c r="A45" s="36" t="s">
        <v>467</v>
      </c>
      <c r="B45" s="109">
        <v>0</v>
      </c>
      <c r="C45" s="399">
        <v>0</v>
      </c>
      <c r="D45" s="109">
        <v>0</v>
      </c>
      <c r="E45" s="110" t="s">
        <v>254</v>
      </c>
    </row>
    <row r="46" spans="1:5" ht="12.75">
      <c r="A46" s="36" t="s">
        <v>468</v>
      </c>
      <c r="B46" s="109">
        <v>9974.999999999998</v>
      </c>
      <c r="C46" s="399">
        <v>7670.999999999999</v>
      </c>
      <c r="D46" s="109">
        <v>-2303.999999999999</v>
      </c>
      <c r="E46" s="110">
        <v>-0.2309774436090225</v>
      </c>
    </row>
    <row r="47" spans="1:5" ht="12.75">
      <c r="A47" s="36" t="s">
        <v>469</v>
      </c>
      <c r="B47" s="109">
        <v>43</v>
      </c>
      <c r="C47" s="399">
        <v>13</v>
      </c>
      <c r="D47" s="109">
        <v>-30</v>
      </c>
      <c r="E47" s="110">
        <v>-0.6976744186046512</v>
      </c>
    </row>
    <row r="48" spans="1:5" ht="12.75">
      <c r="A48" s="36" t="s">
        <v>470</v>
      </c>
      <c r="B48" s="109">
        <v>0</v>
      </c>
      <c r="C48" s="399">
        <v>0</v>
      </c>
      <c r="D48" s="109">
        <v>0</v>
      </c>
      <c r="E48" s="110" t="s">
        <v>254</v>
      </c>
    </row>
    <row r="49" spans="1:5" ht="12.75">
      <c r="A49" s="36" t="s">
        <v>471</v>
      </c>
      <c r="B49" s="109">
        <v>261893.99955</v>
      </c>
      <c r="C49" s="399">
        <v>277804.99968999997</v>
      </c>
      <c r="D49" s="109">
        <v>15911.00013999996</v>
      </c>
      <c r="E49" s="110">
        <v>0.06075358796818207</v>
      </c>
    </row>
    <row r="50" spans="1:5" ht="12.75">
      <c r="A50" s="385" t="s">
        <v>552</v>
      </c>
      <c r="B50" s="109">
        <v>120301.00018</v>
      </c>
      <c r="C50" s="399">
        <v>131976.99988999998</v>
      </c>
      <c r="D50" s="109">
        <v>11675.999709999975</v>
      </c>
      <c r="E50" s="110">
        <v>0.09705654726502519</v>
      </c>
    </row>
    <row r="51" spans="1:5" ht="12.75">
      <c r="A51" s="385" t="s">
        <v>82</v>
      </c>
      <c r="B51" s="109">
        <v>104145.99973</v>
      </c>
      <c r="C51" s="399">
        <v>108533.00012000001</v>
      </c>
      <c r="D51" s="109">
        <v>4387.000390000016</v>
      </c>
      <c r="E51" s="110">
        <v>0.0421235611677201</v>
      </c>
    </row>
    <row r="52" spans="1:5" ht="12.75">
      <c r="A52" s="385" t="s">
        <v>562</v>
      </c>
      <c r="B52" s="109">
        <v>2314</v>
      </c>
      <c r="C52" s="399">
        <v>865.0000000000002</v>
      </c>
      <c r="D52" s="109">
        <v>-1448.9999999999998</v>
      </c>
      <c r="E52" s="110">
        <v>-0.6261884183232497</v>
      </c>
    </row>
    <row r="53" spans="1:5" ht="12.75">
      <c r="A53" s="385" t="s">
        <v>566</v>
      </c>
      <c r="B53" s="109">
        <v>2562</v>
      </c>
      <c r="C53" s="399">
        <v>2532.0000000000005</v>
      </c>
      <c r="D53" s="109">
        <v>-29.999999999999545</v>
      </c>
      <c r="E53" s="110">
        <v>-0.011709601873536122</v>
      </c>
    </row>
    <row r="54" spans="1:5" ht="12.75">
      <c r="A54" s="385" t="s">
        <v>573</v>
      </c>
      <c r="B54" s="109">
        <v>32570.99964</v>
      </c>
      <c r="C54" s="399">
        <v>33897.99968</v>
      </c>
      <c r="D54" s="109">
        <v>1327.000039999999</v>
      </c>
      <c r="E54" s="398">
        <v>0.04074176582441542</v>
      </c>
    </row>
    <row r="55" spans="1:5" s="386" customFormat="1" ht="15">
      <c r="A55" s="357" t="s">
        <v>472</v>
      </c>
      <c r="B55" s="406">
        <v>298084.00023999996</v>
      </c>
      <c r="C55" s="400">
        <v>304753.99984</v>
      </c>
      <c r="D55" s="406">
        <v>6669.999600000039</v>
      </c>
      <c r="E55" s="407">
        <v>0.02237624157831263</v>
      </c>
    </row>
    <row r="56" spans="1:5" ht="12.75">
      <c r="A56" s="36" t="s">
        <v>473</v>
      </c>
      <c r="B56" s="109">
        <v>129487.00025000001</v>
      </c>
      <c r="C56" s="399">
        <v>138976.99986</v>
      </c>
      <c r="D56" s="109">
        <v>9489.999609999999</v>
      </c>
      <c r="E56" s="398">
        <v>0.0732892073465112</v>
      </c>
    </row>
    <row r="57" spans="1:5" ht="12.75">
      <c r="A57" s="36" t="s">
        <v>474</v>
      </c>
      <c r="B57" s="109">
        <v>15148.999600000001</v>
      </c>
      <c r="C57" s="399">
        <v>4977</v>
      </c>
      <c r="D57" s="109">
        <v>-10171.999600000001</v>
      </c>
      <c r="E57" s="398">
        <v>-0.6714634542600424</v>
      </c>
    </row>
    <row r="58" spans="1:5" ht="12.75">
      <c r="A58" s="36" t="s">
        <v>475</v>
      </c>
      <c r="B58" s="109">
        <v>14606.999950000001</v>
      </c>
      <c r="C58" s="399">
        <v>15104.999979999999</v>
      </c>
      <c r="D58" s="109">
        <v>498.0000299999974</v>
      </c>
      <c r="E58" s="398">
        <v>0.03409324513621275</v>
      </c>
    </row>
    <row r="59" spans="1:5" ht="12.75">
      <c r="A59" s="36" t="s">
        <v>476</v>
      </c>
      <c r="B59" s="109">
        <v>138841.00043999997</v>
      </c>
      <c r="C59" s="399">
        <v>145695</v>
      </c>
      <c r="D59" s="109">
        <v>6853.999560000026</v>
      </c>
      <c r="E59" s="398">
        <v>0.049365818009659015</v>
      </c>
    </row>
    <row r="60" spans="1:5" s="386" customFormat="1" ht="15">
      <c r="A60" s="357" t="s">
        <v>477</v>
      </c>
      <c r="B60" s="406">
        <v>10116.000329999999</v>
      </c>
      <c r="C60" s="400">
        <v>14408.99987</v>
      </c>
      <c r="D60" s="406">
        <v>4292.999540000001</v>
      </c>
      <c r="E60" s="407">
        <v>0.4243771648829119</v>
      </c>
    </row>
    <row r="61" spans="1:5" s="386" customFormat="1" ht="15">
      <c r="A61" s="357" t="s">
        <v>478</v>
      </c>
      <c r="B61" s="406">
        <v>404542.9999599999</v>
      </c>
      <c r="C61" s="400">
        <v>456940.0000099999</v>
      </c>
      <c r="D61" s="406">
        <v>52397.00004999997</v>
      </c>
      <c r="E61" s="407">
        <v>0.1295214601542502</v>
      </c>
    </row>
    <row r="62" spans="1:5" s="346" customFormat="1" ht="17.25" thickBot="1">
      <c r="A62" s="401" t="s">
        <v>428</v>
      </c>
      <c r="B62" s="402">
        <v>3477388.00043</v>
      </c>
      <c r="C62" s="403">
        <v>3608494.9997799997</v>
      </c>
      <c r="D62" s="404">
        <v>131106.9993499997</v>
      </c>
      <c r="E62" s="405">
        <v>0.037702723807003284</v>
      </c>
    </row>
  </sheetData>
  <sheetProtection password="CF21" sheet="1" objects="1" scenarios="1"/>
  <mergeCells count="1">
    <mergeCell ref="D1:E1"/>
  </mergeCells>
  <printOptions horizontalCentered="1"/>
  <pageMargins left="0.984251968503937" right="0.3937007874015748" top="1.3779527559055118" bottom="0.984251968503937" header="0.7086614173228347" footer="0.5118110236220472"/>
  <pageSetup fitToHeight="1" fitToWidth="1" horizontalDpi="600" verticalDpi="600" orientation="portrait" paperSize="9" scale="82" r:id="rId1"/>
  <headerFooter>
    <oddHeader>&amp;L10. számú tábla&amp;C&amp;"Arial CE,Félkövér"&amp;12Anyagjellegű ráfordítások
2020-2021. év&amp;R
Adatok: e Ft</oddHeader>
    <oddFooter>&amp;L&amp;"Arial CE,Félkövér"&amp;12 2021. évi Kiegészítő melléklet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1:E63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55.625" style="0" customWidth="1"/>
    <col min="2" max="3" width="16.00390625" style="0" customWidth="1"/>
    <col min="4" max="4" width="16.00390625" style="130" customWidth="1"/>
    <col min="5" max="5" width="9.125" style="163" customWidth="1"/>
  </cols>
  <sheetData>
    <row r="1" spans="1:5" ht="13.5" thickBot="1">
      <c r="A1" s="47" t="s">
        <v>13</v>
      </c>
      <c r="B1" s="175" t="s">
        <v>767</v>
      </c>
      <c r="C1" s="579" t="s">
        <v>787</v>
      </c>
      <c r="D1" s="896" t="s">
        <v>139</v>
      </c>
      <c r="E1" s="897"/>
    </row>
    <row r="2" spans="1:5" s="386" customFormat="1" ht="14.25" customHeight="1">
      <c r="A2" s="36" t="s">
        <v>480</v>
      </c>
      <c r="B2" s="88">
        <v>55198</v>
      </c>
      <c r="C2" s="457">
        <v>69828.00009</v>
      </c>
      <c r="D2" s="458">
        <v>14630.000090000001</v>
      </c>
      <c r="E2" s="398">
        <v>0.2650458366245154</v>
      </c>
    </row>
    <row r="3" spans="1:5" ht="14.25" customHeight="1">
      <c r="A3" s="413" t="s">
        <v>500</v>
      </c>
      <c r="B3" s="456">
        <v>0</v>
      </c>
      <c r="C3" s="459">
        <v>0</v>
      </c>
      <c r="D3" s="456">
        <v>0</v>
      </c>
      <c r="E3" s="460" t="s">
        <v>254</v>
      </c>
    </row>
    <row r="4" spans="1:5" ht="14.25" customHeight="1">
      <c r="A4" s="413" t="s">
        <v>482</v>
      </c>
      <c r="B4" s="456">
        <v>22634</v>
      </c>
      <c r="C4" s="459">
        <v>45507.00009</v>
      </c>
      <c r="D4" s="456">
        <v>22873.00009</v>
      </c>
      <c r="E4" s="460">
        <v>1.010559339489264</v>
      </c>
    </row>
    <row r="5" spans="1:5" ht="14.25" customHeight="1">
      <c r="A5" s="413" t="s">
        <v>483</v>
      </c>
      <c r="B5" s="456">
        <v>32564</v>
      </c>
      <c r="C5" s="459">
        <v>24321</v>
      </c>
      <c r="D5" s="456">
        <v>-8243</v>
      </c>
      <c r="E5" s="460">
        <v>-0.2531322933300577</v>
      </c>
    </row>
    <row r="6" spans="1:5" ht="14.25" customHeight="1">
      <c r="A6" s="413" t="s">
        <v>484</v>
      </c>
      <c r="B6" s="456">
        <v>0</v>
      </c>
      <c r="C6" s="459">
        <v>0</v>
      </c>
      <c r="D6" s="456">
        <v>0</v>
      </c>
      <c r="E6" s="460" t="s">
        <v>254</v>
      </c>
    </row>
    <row r="7" spans="1:5" ht="14.25" customHeight="1">
      <c r="A7" s="413" t="s">
        <v>499</v>
      </c>
      <c r="B7" s="456">
        <v>0</v>
      </c>
      <c r="C7" s="459">
        <v>0</v>
      </c>
      <c r="D7" s="456">
        <v>0</v>
      </c>
      <c r="E7" s="460" t="s">
        <v>254</v>
      </c>
    </row>
    <row r="8" spans="1:5" ht="14.25" customHeight="1">
      <c r="A8" s="36" t="s">
        <v>485</v>
      </c>
      <c r="B8" s="109">
        <v>0</v>
      </c>
      <c r="C8" s="399">
        <v>0</v>
      </c>
      <c r="D8" s="109">
        <v>0</v>
      </c>
      <c r="E8" s="398" t="s">
        <v>254</v>
      </c>
    </row>
    <row r="9" spans="1:5" ht="14.25" customHeight="1">
      <c r="A9" s="36" t="s">
        <v>486</v>
      </c>
      <c r="B9" s="109">
        <v>7925.000369999999</v>
      </c>
      <c r="C9" s="399">
        <v>6644.00005</v>
      </c>
      <c r="D9" s="109">
        <v>-1281.0003199999992</v>
      </c>
      <c r="E9" s="398">
        <v>-0.16164041138082613</v>
      </c>
    </row>
    <row r="10" spans="1:5" ht="14.25" customHeight="1">
      <c r="A10" s="36" t="s">
        <v>487</v>
      </c>
      <c r="B10" s="109">
        <v>22419.000139999996</v>
      </c>
      <c r="C10" s="399">
        <v>6913</v>
      </c>
      <c r="D10" s="109">
        <v>-15506.000139999996</v>
      </c>
      <c r="E10" s="398">
        <v>-0.6916454812065495</v>
      </c>
    </row>
    <row r="11" spans="1:5" s="386" customFormat="1" ht="14.25" customHeight="1">
      <c r="A11" s="36" t="s">
        <v>391</v>
      </c>
      <c r="B11" s="88">
        <v>2188</v>
      </c>
      <c r="C11" s="457">
        <v>3628</v>
      </c>
      <c r="D11" s="88">
        <v>1440</v>
      </c>
      <c r="E11" s="398">
        <v>0.6581352833638026</v>
      </c>
    </row>
    <row r="12" spans="1:5" ht="14.25" customHeight="1">
      <c r="A12" s="36" t="s">
        <v>488</v>
      </c>
      <c r="B12" s="109">
        <v>0</v>
      </c>
      <c r="C12" s="399">
        <v>0</v>
      </c>
      <c r="D12" s="109">
        <v>0</v>
      </c>
      <c r="E12" s="398" t="s">
        <v>254</v>
      </c>
    </row>
    <row r="13" spans="1:5" ht="14.25" customHeight="1">
      <c r="A13" s="36" t="s">
        <v>394</v>
      </c>
      <c r="B13" s="109">
        <v>0</v>
      </c>
      <c r="C13" s="399">
        <v>0</v>
      </c>
      <c r="D13" s="109">
        <v>0</v>
      </c>
      <c r="E13" s="110" t="s">
        <v>254</v>
      </c>
    </row>
    <row r="14" spans="1:5" ht="14.25" customHeight="1">
      <c r="A14" s="36" t="s">
        <v>489</v>
      </c>
      <c r="B14" s="109">
        <v>58</v>
      </c>
      <c r="C14" s="399">
        <v>0</v>
      </c>
      <c r="D14" s="109">
        <v>-58</v>
      </c>
      <c r="E14" s="110">
        <v>-1</v>
      </c>
    </row>
    <row r="15" spans="1:5" ht="14.25" customHeight="1">
      <c r="A15" s="36" t="s">
        <v>490</v>
      </c>
      <c r="B15" s="109">
        <v>0</v>
      </c>
      <c r="C15" s="399">
        <v>0</v>
      </c>
      <c r="D15" s="109">
        <v>0</v>
      </c>
      <c r="E15" s="110" t="s">
        <v>254</v>
      </c>
    </row>
    <row r="16" spans="1:5" ht="14.25" customHeight="1">
      <c r="A16" s="36" t="s">
        <v>491</v>
      </c>
      <c r="B16" s="109">
        <v>66.99953</v>
      </c>
      <c r="C16" s="399">
        <v>463.99974</v>
      </c>
      <c r="D16" s="109">
        <v>397.00021</v>
      </c>
      <c r="E16" s="110">
        <v>5.925417835020634</v>
      </c>
    </row>
    <row r="17" spans="1:5" ht="14.25" customHeight="1">
      <c r="A17" s="36" t="s">
        <v>492</v>
      </c>
      <c r="B17" s="109">
        <v>46551.999800000005</v>
      </c>
      <c r="C17" s="399">
        <v>117652</v>
      </c>
      <c r="D17" s="109">
        <v>71100.0002</v>
      </c>
      <c r="E17" s="110">
        <v>1.5273242933808395</v>
      </c>
    </row>
    <row r="18" spans="1:5" ht="14.25" customHeight="1">
      <c r="A18" s="36" t="s">
        <v>493</v>
      </c>
      <c r="B18" s="109">
        <v>0</v>
      </c>
      <c r="C18" s="399">
        <v>0</v>
      </c>
      <c r="D18" s="109">
        <v>0</v>
      </c>
      <c r="E18" s="110" t="s">
        <v>254</v>
      </c>
    </row>
    <row r="19" spans="1:5" ht="14.25" customHeight="1">
      <c r="A19" s="36" t="s">
        <v>494</v>
      </c>
      <c r="B19" s="109">
        <v>382299.99950000003</v>
      </c>
      <c r="C19" s="399">
        <v>284170.00026</v>
      </c>
      <c r="D19" s="109">
        <v>-98129.99924000003</v>
      </c>
      <c r="E19" s="110">
        <v>-0.25668323141078114</v>
      </c>
    </row>
    <row r="20" spans="1:5" ht="14.25" customHeight="1">
      <c r="A20" s="36" t="s">
        <v>495</v>
      </c>
      <c r="B20" s="109">
        <v>126823.00000000001</v>
      </c>
      <c r="C20" s="399">
        <v>130839</v>
      </c>
      <c r="D20" s="109">
        <v>4015.9999999999854</v>
      </c>
      <c r="E20" s="110">
        <v>0.031666180424686254</v>
      </c>
    </row>
    <row r="21" spans="1:5" ht="14.25" customHeight="1">
      <c r="A21" s="36" t="s">
        <v>496</v>
      </c>
      <c r="B21" s="109">
        <v>0</v>
      </c>
      <c r="C21" s="399">
        <v>0</v>
      </c>
      <c r="D21" s="109">
        <v>0</v>
      </c>
      <c r="E21" s="110" t="s">
        <v>254</v>
      </c>
    </row>
    <row r="22" spans="1:5" ht="14.25" customHeight="1">
      <c r="A22" s="36" t="s">
        <v>497</v>
      </c>
      <c r="B22" s="109">
        <v>0</v>
      </c>
      <c r="C22" s="399">
        <v>60</v>
      </c>
      <c r="D22" s="109">
        <v>60</v>
      </c>
      <c r="E22" s="110" t="s">
        <v>254</v>
      </c>
    </row>
    <row r="23" spans="1:5" ht="14.25" customHeight="1">
      <c r="A23" s="36" t="s">
        <v>498</v>
      </c>
      <c r="B23" s="109">
        <v>158.00033</v>
      </c>
      <c r="C23" s="399">
        <v>96.99959</v>
      </c>
      <c r="D23" s="109">
        <v>-61.00073999999999</v>
      </c>
      <c r="E23" s="110">
        <v>-0.3860798265421344</v>
      </c>
    </row>
    <row r="24" spans="1:5" ht="14.25" customHeight="1">
      <c r="A24" s="129" t="s">
        <v>692</v>
      </c>
      <c r="B24" s="109">
        <v>0</v>
      </c>
      <c r="C24" s="399">
        <v>0</v>
      </c>
      <c r="D24" s="109">
        <v>0</v>
      </c>
      <c r="E24" s="110" t="s">
        <v>254</v>
      </c>
    </row>
    <row r="25" spans="1:5" ht="14.25" customHeight="1">
      <c r="A25" s="129" t="s">
        <v>693</v>
      </c>
      <c r="B25" s="109">
        <v>0</v>
      </c>
      <c r="C25" s="399">
        <v>0</v>
      </c>
      <c r="D25" s="109">
        <v>0</v>
      </c>
      <c r="E25" s="110" t="s">
        <v>254</v>
      </c>
    </row>
    <row r="26" spans="1:5" ht="14.25" customHeight="1">
      <c r="A26" s="129" t="s">
        <v>730</v>
      </c>
      <c r="B26" s="109">
        <v>3200</v>
      </c>
      <c r="C26" s="399">
        <v>0</v>
      </c>
      <c r="D26" s="109">
        <v>-3200</v>
      </c>
      <c r="E26" s="110">
        <v>-1</v>
      </c>
    </row>
    <row r="27" spans="1:5" ht="14.25" customHeight="1">
      <c r="A27" s="129" t="s">
        <v>769</v>
      </c>
      <c r="B27" s="109">
        <v>1250</v>
      </c>
      <c r="C27" s="399">
        <v>1260</v>
      </c>
      <c r="D27" s="109">
        <v>10</v>
      </c>
      <c r="E27" s="110">
        <v>0.008</v>
      </c>
    </row>
    <row r="28" spans="1:5" ht="14.25" customHeight="1">
      <c r="A28" s="129" t="s">
        <v>714</v>
      </c>
      <c r="B28" s="109">
        <v>0</v>
      </c>
      <c r="C28" s="399">
        <v>0</v>
      </c>
      <c r="D28" s="109">
        <v>0</v>
      </c>
      <c r="E28" s="110" t="s">
        <v>254</v>
      </c>
    </row>
    <row r="29" spans="1:5" ht="14.25" customHeight="1">
      <c r="A29" s="129" t="s">
        <v>695</v>
      </c>
      <c r="B29" s="109">
        <v>6147</v>
      </c>
      <c r="C29" s="399">
        <v>25120</v>
      </c>
      <c r="D29" s="109">
        <v>18973</v>
      </c>
      <c r="E29" s="110">
        <v>3.0865462827395476</v>
      </c>
    </row>
    <row r="30" spans="1:5" ht="17.25" thickBot="1">
      <c r="A30" s="233" t="s">
        <v>479</v>
      </c>
      <c r="B30" s="412">
        <v>654284.99967</v>
      </c>
      <c r="C30" s="234">
        <v>646674.99973</v>
      </c>
      <c r="D30" s="235">
        <v>-7609.999940000009</v>
      </c>
      <c r="E30" s="236">
        <v>-0.01163101697859227</v>
      </c>
    </row>
    <row r="63" ht="12.75">
      <c r="B63" s="3"/>
    </row>
  </sheetData>
  <sheetProtection password="CF21" sheet="1" objects="1" scenarios="1"/>
  <mergeCells count="1">
    <mergeCell ref="D1:E1"/>
  </mergeCells>
  <printOptions horizontalCentered="1"/>
  <pageMargins left="0.984251968503937" right="0.3937007874015748" top="1.3779527559055118" bottom="0.984251968503937" header="0.7086614173228347" footer="0.5118110236220472"/>
  <pageSetup fitToHeight="1" fitToWidth="1" horizontalDpi="600" verticalDpi="600" orientation="portrait" paperSize="9" scale="79" r:id="rId1"/>
  <headerFooter>
    <oddHeader>&amp;L11. számú tábla&amp;C&amp;"Arial CE,Félkövér"&amp;12Egyéb ráfordítások
2020-2021. év&amp;R
Adatok: e Ft</oddHeader>
    <oddFooter>&amp;L&amp;"Arial CE,Félkövér"&amp;12 2021. évi Kiegészítő melléklet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8"/>
  <dimension ref="A1:E86"/>
  <sheetViews>
    <sheetView workbookViewId="0" topLeftCell="A1">
      <pane xSplit="1" ySplit="1" topLeftCell="B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1.00390625" style="526" customWidth="1"/>
    <col min="2" max="3" width="10.50390625" style="548" customWidth="1"/>
    <col min="4" max="4" width="3.00390625" style="526" bestFit="1" customWidth="1"/>
    <col min="5" max="5" width="9.00390625" style="526" hidden="1" customWidth="1"/>
    <col min="6" max="6" width="5.50390625" style="526" customWidth="1"/>
    <col min="7" max="16384" width="9.125" style="526" customWidth="1"/>
  </cols>
  <sheetData>
    <row r="1" spans="1:3" ht="13.5" thickBot="1">
      <c r="A1" s="525" t="s">
        <v>13</v>
      </c>
      <c r="B1" s="556" t="s">
        <v>767</v>
      </c>
      <c r="C1" s="556" t="s">
        <v>787</v>
      </c>
    </row>
    <row r="2" spans="1:3" ht="13.5" thickBot="1">
      <c r="A2" s="527" t="s">
        <v>242</v>
      </c>
      <c r="B2" s="528">
        <v>297330.0000899992</v>
      </c>
      <c r="C2" s="528">
        <v>419858.0006599982</v>
      </c>
    </row>
    <row r="3" spans="1:5" ht="12.75">
      <c r="A3" s="529" t="s">
        <v>266</v>
      </c>
      <c r="B3" s="333">
        <v>33776</v>
      </c>
      <c r="C3" s="333">
        <v>239552</v>
      </c>
      <c r="E3" s="526" t="s">
        <v>285</v>
      </c>
    </row>
    <row r="4" spans="1:5" ht="12.75">
      <c r="A4" s="530" t="s">
        <v>267</v>
      </c>
      <c r="B4" s="321">
        <v>80492</v>
      </c>
      <c r="C4" s="321">
        <v>29019</v>
      </c>
      <c r="E4" s="526" t="s">
        <v>286</v>
      </c>
    </row>
    <row r="5" spans="1:5" ht="12.75" hidden="1">
      <c r="A5" s="531" t="s">
        <v>666</v>
      </c>
      <c r="B5" s="321"/>
      <c r="C5" s="321"/>
      <c r="E5" s="526" t="s">
        <v>287</v>
      </c>
    </row>
    <row r="6" spans="1:5" ht="12.75">
      <c r="A6" s="532" t="s">
        <v>718</v>
      </c>
      <c r="B6" s="321"/>
      <c r="C6" s="321"/>
      <c r="E6" s="533" t="s">
        <v>288</v>
      </c>
    </row>
    <row r="7" spans="1:5" ht="12.75">
      <c r="A7" s="532" t="s">
        <v>259</v>
      </c>
      <c r="B7" s="321">
        <v>885497</v>
      </c>
      <c r="C7" s="321">
        <v>901999</v>
      </c>
      <c r="E7" s="533" t="s">
        <v>289</v>
      </c>
    </row>
    <row r="8" spans="1:5" ht="12.75">
      <c r="A8" s="532" t="s">
        <v>268</v>
      </c>
      <c r="B8" s="321"/>
      <c r="C8" s="321"/>
      <c r="E8" s="533" t="s">
        <v>290</v>
      </c>
    </row>
    <row r="9" spans="1:5" ht="12.75" hidden="1">
      <c r="A9" s="531" t="s">
        <v>667</v>
      </c>
      <c r="B9" s="321"/>
      <c r="C9" s="321"/>
      <c r="E9" s="533" t="s">
        <v>292</v>
      </c>
    </row>
    <row r="10" spans="1:5" ht="12.75">
      <c r="A10" s="534" t="s">
        <v>786</v>
      </c>
      <c r="B10" s="321">
        <v>297330</v>
      </c>
      <c r="C10" s="321">
        <v>0</v>
      </c>
      <c r="E10" s="533" t="s">
        <v>291</v>
      </c>
    </row>
    <row r="11" spans="1:5" ht="12.75">
      <c r="A11" s="530" t="s">
        <v>269</v>
      </c>
      <c r="B11" s="321">
        <v>33480</v>
      </c>
      <c r="C11" s="321">
        <v>130120</v>
      </c>
      <c r="E11" s="533" t="s">
        <v>293</v>
      </c>
    </row>
    <row r="12" spans="1:5" ht="12.75">
      <c r="A12" s="530" t="s">
        <v>655</v>
      </c>
      <c r="B12" s="321"/>
      <c r="C12" s="321"/>
      <c r="E12" s="533" t="s">
        <v>294</v>
      </c>
    </row>
    <row r="13" spans="1:5" ht="12.75" hidden="1">
      <c r="A13" s="531" t="s">
        <v>280</v>
      </c>
      <c r="B13" s="321"/>
      <c r="C13" s="321"/>
      <c r="E13" s="533" t="s">
        <v>295</v>
      </c>
    </row>
    <row r="14" spans="1:5" ht="12.75">
      <c r="A14" s="530" t="s">
        <v>236</v>
      </c>
      <c r="B14" s="321"/>
      <c r="C14" s="321"/>
      <c r="E14" s="533" t="s">
        <v>296</v>
      </c>
    </row>
    <row r="15" spans="1:5" ht="12.75">
      <c r="A15" s="530" t="s">
        <v>777</v>
      </c>
      <c r="B15" s="321"/>
      <c r="C15" s="321"/>
      <c r="E15" s="533" t="s">
        <v>297</v>
      </c>
    </row>
    <row r="16" spans="1:3" s="533" customFormat="1" ht="12.75">
      <c r="A16" s="532" t="s">
        <v>778</v>
      </c>
      <c r="B16" s="322"/>
      <c r="C16" s="322"/>
    </row>
    <row r="17" spans="1:3" s="533" customFormat="1" ht="12.75">
      <c r="A17" s="532" t="s">
        <v>737</v>
      </c>
      <c r="B17" s="322"/>
      <c r="C17" s="322"/>
    </row>
    <row r="18" spans="1:5" ht="12.75">
      <c r="A18" s="532" t="s">
        <v>656</v>
      </c>
      <c r="B18" s="321"/>
      <c r="C18" s="321"/>
      <c r="E18" s="533" t="s">
        <v>673</v>
      </c>
    </row>
    <row r="19" spans="1:5" ht="12.75">
      <c r="A19" s="530" t="s">
        <v>644</v>
      </c>
      <c r="B19" s="321">
        <v>22603</v>
      </c>
      <c r="C19" s="321">
        <v>24632</v>
      </c>
      <c r="E19" s="526" t="s">
        <v>300</v>
      </c>
    </row>
    <row r="20" spans="1:5" ht="12.75" hidden="1">
      <c r="A20" s="531" t="s">
        <v>270</v>
      </c>
      <c r="B20" s="321"/>
      <c r="C20" s="321"/>
      <c r="E20" s="526" t="s">
        <v>298</v>
      </c>
    </row>
    <row r="21" spans="1:5" ht="12.75" hidden="1">
      <c r="A21" s="531" t="s">
        <v>271</v>
      </c>
      <c r="B21" s="321"/>
      <c r="C21" s="321"/>
      <c r="E21" s="526" t="s">
        <v>299</v>
      </c>
    </row>
    <row r="22" spans="1:5" ht="12.75">
      <c r="A22" s="530" t="s">
        <v>272</v>
      </c>
      <c r="B22" s="321"/>
      <c r="C22" s="321"/>
      <c r="E22" s="533" t="s">
        <v>301</v>
      </c>
    </row>
    <row r="23" spans="1:5" ht="12.75">
      <c r="A23" s="530" t="s">
        <v>668</v>
      </c>
      <c r="B23" s="321"/>
      <c r="C23" s="321"/>
      <c r="E23" s="533" t="s">
        <v>302</v>
      </c>
    </row>
    <row r="24" spans="1:5" ht="12.75" hidden="1">
      <c r="A24" s="531" t="s">
        <v>260</v>
      </c>
      <c r="B24" s="321"/>
      <c r="C24" s="321"/>
      <c r="E24" s="533" t="s">
        <v>303</v>
      </c>
    </row>
    <row r="25" spans="1:5" ht="12.75">
      <c r="A25" s="532" t="s">
        <v>252</v>
      </c>
      <c r="B25" s="321"/>
      <c r="C25" s="321"/>
      <c r="E25" s="533" t="s">
        <v>305</v>
      </c>
    </row>
    <row r="26" spans="1:5" s="533" customFormat="1" ht="12.75">
      <c r="A26" s="532" t="s">
        <v>754</v>
      </c>
      <c r="B26" s="322"/>
      <c r="C26" s="322"/>
      <c r="E26" s="533" t="s">
        <v>306</v>
      </c>
    </row>
    <row r="27" spans="1:5" ht="12.75">
      <c r="A27" s="530" t="s">
        <v>669</v>
      </c>
      <c r="B27" s="321"/>
      <c r="C27" s="321"/>
      <c r="E27" s="533" t="s">
        <v>307</v>
      </c>
    </row>
    <row r="28" spans="1:5" ht="12.75">
      <c r="A28" s="532" t="s">
        <v>652</v>
      </c>
      <c r="B28" s="321"/>
      <c r="C28" s="321"/>
      <c r="E28" s="533" t="s">
        <v>308</v>
      </c>
    </row>
    <row r="29" spans="1:3" s="533" customFormat="1" ht="12.75">
      <c r="A29" s="532" t="s">
        <v>732</v>
      </c>
      <c r="B29" s="322"/>
      <c r="C29" s="322"/>
    </row>
    <row r="30" spans="1:5" ht="12.75" hidden="1">
      <c r="A30" s="531" t="s">
        <v>738</v>
      </c>
      <c r="B30" s="321"/>
      <c r="C30" s="321"/>
      <c r="E30" s="533" t="s">
        <v>311</v>
      </c>
    </row>
    <row r="31" spans="1:5" ht="12.75">
      <c r="A31" s="532" t="s">
        <v>657</v>
      </c>
      <c r="B31" s="321"/>
      <c r="C31" s="321"/>
      <c r="E31" s="533" t="s">
        <v>309</v>
      </c>
    </row>
    <row r="32" spans="1:5" ht="12.75" hidden="1">
      <c r="A32" s="531" t="s">
        <v>237</v>
      </c>
      <c r="B32" s="321"/>
      <c r="C32" s="321"/>
      <c r="E32" s="533" t="s">
        <v>310</v>
      </c>
    </row>
    <row r="33" spans="1:5" ht="12.75" hidden="1">
      <c r="A33" s="531" t="s">
        <v>281</v>
      </c>
      <c r="B33" s="321"/>
      <c r="C33" s="321"/>
      <c r="E33" s="533" t="s">
        <v>672</v>
      </c>
    </row>
    <row r="34" spans="1:5" ht="12.75">
      <c r="A34" s="530" t="s">
        <v>65</v>
      </c>
      <c r="B34" s="321"/>
      <c r="C34" s="321"/>
      <c r="E34" s="533" t="s">
        <v>645</v>
      </c>
    </row>
    <row r="35" spans="1:5" s="533" customFormat="1" ht="12.75">
      <c r="A35" s="532" t="s">
        <v>676</v>
      </c>
      <c r="B35" s="322"/>
      <c r="C35" s="322"/>
      <c r="E35" s="533" t="s">
        <v>646</v>
      </c>
    </row>
    <row r="36" spans="1:5" ht="12.75">
      <c r="A36" s="530" t="s">
        <v>677</v>
      </c>
      <c r="B36" s="321"/>
      <c r="C36" s="321"/>
      <c r="E36" s="526" t="s">
        <v>675</v>
      </c>
    </row>
    <row r="37" spans="1:5" ht="12.75" hidden="1">
      <c r="A37" s="531" t="s">
        <v>279</v>
      </c>
      <c r="B37" s="321"/>
      <c r="C37" s="321"/>
      <c r="E37" s="526" t="s">
        <v>646</v>
      </c>
    </row>
    <row r="38" spans="1:5" ht="12.75" hidden="1">
      <c r="A38" s="531" t="s">
        <v>238</v>
      </c>
      <c r="B38" s="321"/>
      <c r="C38" s="321"/>
      <c r="E38" s="526" t="s">
        <v>646</v>
      </c>
    </row>
    <row r="39" spans="1:3" ht="12.75" hidden="1">
      <c r="A39" s="531" t="s">
        <v>733</v>
      </c>
      <c r="B39" s="321"/>
      <c r="C39" s="321"/>
    </row>
    <row r="40" spans="1:3" ht="12.75">
      <c r="A40" s="530" t="s">
        <v>66</v>
      </c>
      <c r="B40" s="321"/>
      <c r="C40" s="321"/>
    </row>
    <row r="41" spans="1:3" ht="13.5" thickBot="1">
      <c r="A41" s="535" t="s">
        <v>62</v>
      </c>
      <c r="B41" s="536">
        <v>1353178</v>
      </c>
      <c r="C41" s="536">
        <v>1325322</v>
      </c>
    </row>
    <row r="42" spans="1:5" ht="12.75">
      <c r="A42" s="537" t="s">
        <v>273</v>
      </c>
      <c r="B42" s="320">
        <v>46552</v>
      </c>
      <c r="C42" s="320">
        <v>117652</v>
      </c>
      <c r="E42" s="526" t="s">
        <v>285</v>
      </c>
    </row>
    <row r="43" spans="1:5" ht="12.75">
      <c r="A43" s="530" t="s">
        <v>274</v>
      </c>
      <c r="B43" s="321">
        <v>995419</v>
      </c>
      <c r="C43" s="321">
        <v>997532</v>
      </c>
      <c r="E43" s="526" t="s">
        <v>286</v>
      </c>
    </row>
    <row r="44" spans="1:5" ht="12.75">
      <c r="A44" s="532" t="s">
        <v>735</v>
      </c>
      <c r="B44" s="321">
        <v>202</v>
      </c>
      <c r="C44" s="321">
        <v>0</v>
      </c>
      <c r="E44" s="526" t="s">
        <v>289</v>
      </c>
    </row>
    <row r="45" spans="1:5" ht="12.75">
      <c r="A45" s="532" t="s">
        <v>275</v>
      </c>
      <c r="B45" s="321">
        <v>7439</v>
      </c>
      <c r="C45" s="321">
        <v>5622</v>
      </c>
      <c r="E45" s="533" t="s">
        <v>292</v>
      </c>
    </row>
    <row r="46" spans="1:5" s="533" customFormat="1" ht="12.75" hidden="1">
      <c r="A46" s="531" t="s">
        <v>276</v>
      </c>
      <c r="B46" s="321"/>
      <c r="C46" s="321"/>
      <c r="D46" s="526"/>
      <c r="E46" s="533" t="s">
        <v>291</v>
      </c>
    </row>
    <row r="47" spans="1:5" ht="12.75">
      <c r="A47" s="530" t="s">
        <v>653</v>
      </c>
      <c r="B47" s="321">
        <v>32564</v>
      </c>
      <c r="C47" s="321">
        <v>24321</v>
      </c>
      <c r="D47" s="533"/>
      <c r="E47" s="533" t="s">
        <v>294</v>
      </c>
    </row>
    <row r="48" spans="1:5" ht="12.75">
      <c r="A48" s="532" t="s">
        <v>654</v>
      </c>
      <c r="B48" s="322">
        <v>542</v>
      </c>
      <c r="C48" s="322">
        <v>112</v>
      </c>
      <c r="D48" s="533"/>
      <c r="E48" s="533" t="s">
        <v>295</v>
      </c>
    </row>
    <row r="49" spans="1:5" ht="12.75">
      <c r="A49" s="532" t="s">
        <v>765</v>
      </c>
      <c r="B49" s="321"/>
      <c r="C49" s="321"/>
      <c r="D49" s="533"/>
      <c r="E49" s="533" t="s">
        <v>297</v>
      </c>
    </row>
    <row r="50" spans="1:5" ht="12.75">
      <c r="A50" s="532" t="s">
        <v>658</v>
      </c>
      <c r="B50" s="321"/>
      <c r="C50" s="321"/>
      <c r="D50" s="533"/>
      <c r="E50" s="533" t="s">
        <v>312</v>
      </c>
    </row>
    <row r="51" spans="1:5" ht="12.75">
      <c r="A51" s="532" t="s">
        <v>315</v>
      </c>
      <c r="B51" s="321"/>
      <c r="C51" s="321"/>
      <c r="D51" s="533"/>
      <c r="E51" s="533" t="s">
        <v>314</v>
      </c>
    </row>
    <row r="52" spans="1:5" ht="12.75">
      <c r="A52" s="530" t="s">
        <v>717</v>
      </c>
      <c r="B52" s="321"/>
      <c r="C52" s="321"/>
      <c r="D52" s="533"/>
      <c r="E52" s="533" t="s">
        <v>313</v>
      </c>
    </row>
    <row r="53" spans="1:5" ht="12.75" hidden="1">
      <c r="A53" s="531" t="s">
        <v>659</v>
      </c>
      <c r="B53" s="321"/>
      <c r="C53" s="321"/>
      <c r="E53" s="533" t="s">
        <v>300</v>
      </c>
    </row>
    <row r="54" spans="1:5" ht="12.75" hidden="1">
      <c r="A54" s="538" t="s">
        <v>277</v>
      </c>
      <c r="B54" s="321"/>
      <c r="C54" s="321"/>
      <c r="E54" s="533" t="s">
        <v>298</v>
      </c>
    </row>
    <row r="55" spans="1:5" ht="12.75">
      <c r="A55" s="530" t="s">
        <v>670</v>
      </c>
      <c r="B55" s="321">
        <v>7357</v>
      </c>
      <c r="C55" s="321">
        <v>0</v>
      </c>
      <c r="E55" s="533" t="s">
        <v>299</v>
      </c>
    </row>
    <row r="56" spans="1:5" ht="12.75">
      <c r="A56" s="530" t="s">
        <v>283</v>
      </c>
      <c r="B56" s="321"/>
      <c r="C56" s="321"/>
      <c r="E56" s="533" t="s">
        <v>302</v>
      </c>
    </row>
    <row r="57" spans="1:5" ht="12.75">
      <c r="A57" s="532" t="s">
        <v>261</v>
      </c>
      <c r="B57" s="321"/>
      <c r="C57" s="321"/>
      <c r="D57" s="533"/>
      <c r="E57" s="533" t="s">
        <v>303</v>
      </c>
    </row>
    <row r="58" spans="1:5" ht="12.75" hidden="1">
      <c r="A58" s="531" t="s">
        <v>671</v>
      </c>
      <c r="B58" s="321"/>
      <c r="C58" s="321"/>
      <c r="E58" s="533" t="s">
        <v>307</v>
      </c>
    </row>
    <row r="59" spans="1:5" ht="12.75" hidden="1">
      <c r="A59" s="531" t="s">
        <v>660</v>
      </c>
      <c r="B59" s="321"/>
      <c r="C59" s="321"/>
      <c r="E59" s="533" t="s">
        <v>308</v>
      </c>
    </row>
    <row r="60" spans="1:5" ht="12.75" hidden="1">
      <c r="A60" s="531" t="s">
        <v>282</v>
      </c>
      <c r="B60" s="321"/>
      <c r="C60" s="321"/>
      <c r="E60" s="533" t="s">
        <v>672</v>
      </c>
    </row>
    <row r="61" spans="1:5" ht="12.75">
      <c r="A61" s="530" t="s">
        <v>278</v>
      </c>
      <c r="B61" s="321"/>
      <c r="C61" s="321"/>
      <c r="E61" s="533" t="s">
        <v>645</v>
      </c>
    </row>
    <row r="62" spans="1:5" ht="12.75" hidden="1">
      <c r="A62" s="531" t="s">
        <v>674</v>
      </c>
      <c r="B62" s="321"/>
      <c r="C62" s="321"/>
      <c r="E62" s="533" t="s">
        <v>305</v>
      </c>
    </row>
    <row r="63" spans="1:3" ht="12.75" hidden="1">
      <c r="A63" s="532"/>
      <c r="B63" s="321"/>
      <c r="C63" s="321"/>
    </row>
    <row r="64" spans="1:5" ht="12.75">
      <c r="A64" s="532" t="s">
        <v>678</v>
      </c>
      <c r="B64" s="322"/>
      <c r="C64" s="322"/>
      <c r="E64" s="526" t="s">
        <v>646</v>
      </c>
    </row>
    <row r="65" spans="1:5" ht="12.75">
      <c r="A65" s="530" t="s">
        <v>679</v>
      </c>
      <c r="B65" s="321"/>
      <c r="C65" s="321"/>
      <c r="E65" s="526" t="s">
        <v>646</v>
      </c>
    </row>
    <row r="66" spans="1:5" ht="12.75" hidden="1">
      <c r="A66" s="531" t="s">
        <v>239</v>
      </c>
      <c r="B66" s="321"/>
      <c r="C66" s="321"/>
      <c r="E66" s="526" t="s">
        <v>646</v>
      </c>
    </row>
    <row r="67" spans="1:3" ht="12.75" hidden="1">
      <c r="A67" s="531" t="s">
        <v>240</v>
      </c>
      <c r="B67" s="321"/>
      <c r="C67" s="321"/>
    </row>
    <row r="68" spans="1:3" ht="12.75">
      <c r="A68" s="530" t="s">
        <v>67</v>
      </c>
      <c r="B68" s="321"/>
      <c r="C68" s="321"/>
    </row>
    <row r="69" spans="1:3" ht="13.5" thickBot="1">
      <c r="A69" s="539" t="s">
        <v>63</v>
      </c>
      <c r="B69" s="540">
        <v>1090075</v>
      </c>
      <c r="C69" s="540">
        <v>1145239</v>
      </c>
    </row>
    <row r="70" spans="1:3" ht="12.75">
      <c r="A70" s="541" t="s">
        <v>241</v>
      </c>
      <c r="B70" s="334"/>
      <c r="C70" s="335"/>
    </row>
    <row r="71" spans="1:3" ht="12.75">
      <c r="A71" s="542" t="s">
        <v>243</v>
      </c>
      <c r="B71" s="317">
        <v>452</v>
      </c>
      <c r="C71" s="318">
        <v>223</v>
      </c>
    </row>
    <row r="72" spans="1:3" ht="13.5" thickBot="1">
      <c r="A72" s="535" t="s">
        <v>244</v>
      </c>
      <c r="B72" s="543">
        <v>33775.00008999929</v>
      </c>
      <c r="C72" s="543">
        <v>239552.00065999827</v>
      </c>
    </row>
    <row r="73" spans="1:3" ht="12.75">
      <c r="A73" s="567" t="s">
        <v>766</v>
      </c>
      <c r="B73" s="568">
        <v>880</v>
      </c>
      <c r="C73" s="568">
        <v>8170</v>
      </c>
    </row>
    <row r="74" spans="1:3" ht="12.75">
      <c r="A74" s="569" t="s">
        <v>68</v>
      </c>
      <c r="B74" s="570"/>
      <c r="C74" s="570"/>
    </row>
    <row r="75" spans="1:3" ht="12.75">
      <c r="A75" s="569" t="s">
        <v>245</v>
      </c>
      <c r="B75" s="570"/>
      <c r="C75" s="570"/>
    </row>
    <row r="76" spans="1:3" ht="13.5" thickBot="1">
      <c r="A76" s="535" t="s">
        <v>223</v>
      </c>
      <c r="B76" s="544">
        <v>880</v>
      </c>
      <c r="C76" s="544">
        <v>8170</v>
      </c>
    </row>
    <row r="77" spans="1:3" ht="12.75">
      <c r="A77" s="555" t="s">
        <v>246</v>
      </c>
      <c r="B77" s="334"/>
      <c r="C77" s="334"/>
    </row>
    <row r="78" spans="1:3" ht="12.75">
      <c r="A78" s="554" t="s">
        <v>1198</v>
      </c>
      <c r="B78" s="319">
        <v>26949</v>
      </c>
      <c r="C78" s="319">
        <v>54533</v>
      </c>
    </row>
    <row r="79" spans="1:3" ht="13.5" thickBot="1">
      <c r="A79" s="539" t="s">
        <v>262</v>
      </c>
      <c r="B79" s="344">
        <v>-1396</v>
      </c>
      <c r="C79" s="344">
        <v>76</v>
      </c>
    </row>
    <row r="80" spans="1:3" ht="13.5" thickBot="1">
      <c r="A80" s="545" t="s">
        <v>64</v>
      </c>
      <c r="B80" s="546">
        <v>270897.0000899992</v>
      </c>
      <c r="C80" s="546">
        <v>357079.0006599982</v>
      </c>
    </row>
    <row r="85" ht="12.75">
      <c r="A85" s="547"/>
    </row>
    <row r="86" ht="12.75">
      <c r="A86" s="547"/>
    </row>
  </sheetData>
  <sheetProtection password="CF21" sheet="1" objects="1" scenarios="1"/>
  <printOptions horizontalCentered="1"/>
  <pageMargins left="0.6299212598425197" right="0.3937007874015748" top="1.7716535433070868" bottom="0.984251968503937" header="0.7086614173228347" footer="0.5118110236220472"/>
  <pageSetup horizontalDpi="600" verticalDpi="600" orientation="portrait" paperSize="9" scale="63" r:id="rId1"/>
  <headerFooter alignWithMargins="0">
    <oddHeader>&amp;L12. számú tábla&amp;C&amp;"Arial CE,Félkövér"&amp;12Társasági adó és adózott eredmény levezetése
2020-2021. év&amp;R
Adatok: e Ft</oddHeader>
    <oddFooter>&amp;L&amp;"Arial CE,Félkövér"&amp;12 2021. évi Kiegészítő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AT53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56.50390625" style="41" customWidth="1"/>
    <col min="2" max="3" width="12.00390625" style="130" customWidth="1"/>
    <col min="4" max="4" width="12.125" style="130" customWidth="1"/>
    <col min="5" max="5" width="9.125" style="163" customWidth="1"/>
    <col min="6" max="16384" width="9.125" style="41" customWidth="1"/>
  </cols>
  <sheetData>
    <row r="1" spans="1:5" ht="13.5" thickBot="1">
      <c r="A1" s="47" t="s">
        <v>13</v>
      </c>
      <c r="B1" s="175" t="s">
        <v>767</v>
      </c>
      <c r="C1" s="579" t="s">
        <v>787</v>
      </c>
      <c r="D1" s="896" t="s">
        <v>139</v>
      </c>
      <c r="E1" s="897"/>
    </row>
    <row r="2" spans="1:46" s="228" customFormat="1" ht="15">
      <c r="A2" s="357" t="s">
        <v>83</v>
      </c>
      <c r="B2" s="406">
        <v>2406425.00004</v>
      </c>
      <c r="C2" s="358">
        <v>2489401.00001</v>
      </c>
      <c r="D2" s="359">
        <v>82975.99997000024</v>
      </c>
      <c r="E2" s="360">
        <v>0.0344810247436014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  <c r="S2" s="226"/>
      <c r="T2" s="226"/>
      <c r="U2" s="225"/>
      <c r="V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5"/>
      <c r="AM2" s="226"/>
      <c r="AN2" s="226"/>
      <c r="AO2" s="226"/>
      <c r="AP2" s="226"/>
      <c r="AQ2" s="226"/>
      <c r="AR2" s="226"/>
      <c r="AS2" s="226"/>
      <c r="AT2" s="226"/>
    </row>
    <row r="3" spans="1:5" ht="12.75">
      <c r="A3" s="36" t="s">
        <v>84</v>
      </c>
      <c r="B3" s="88">
        <v>2365663.00005</v>
      </c>
      <c r="C3" s="108">
        <v>2452986.00001</v>
      </c>
      <c r="D3" s="109">
        <v>87322.99996000016</v>
      </c>
      <c r="E3" s="110">
        <v>0.03691269633847024</v>
      </c>
    </row>
    <row r="4" spans="1:5" ht="12.75">
      <c r="A4" s="37" t="s">
        <v>85</v>
      </c>
      <c r="B4" s="88">
        <v>2346361.00005</v>
      </c>
      <c r="C4" s="108">
        <v>2433913.00001</v>
      </c>
      <c r="D4" s="109">
        <v>87551.99996000016</v>
      </c>
      <c r="E4" s="110">
        <v>0.037313951245411286</v>
      </c>
    </row>
    <row r="5" spans="1:5" ht="12.75">
      <c r="A5" s="38" t="s">
        <v>86</v>
      </c>
      <c r="B5" s="88">
        <v>1458049.99958</v>
      </c>
      <c r="C5" s="108">
        <v>1489441.00001</v>
      </c>
      <c r="D5" s="109">
        <v>31391.000430000015</v>
      </c>
      <c r="E5" s="110">
        <v>0.021529440306602914</v>
      </c>
    </row>
    <row r="6" spans="1:5" ht="12.75">
      <c r="A6" s="39" t="s">
        <v>87</v>
      </c>
      <c r="B6" s="88">
        <v>1243753.99957</v>
      </c>
      <c r="C6" s="108">
        <v>1280935.00001</v>
      </c>
      <c r="D6" s="109">
        <v>37181.00044000009</v>
      </c>
      <c r="E6" s="110">
        <v>0.029894175578815897</v>
      </c>
    </row>
    <row r="7" spans="1:5" ht="12.75">
      <c r="A7" s="39" t="s">
        <v>88</v>
      </c>
      <c r="B7" s="88">
        <v>214296.00001000002</v>
      </c>
      <c r="C7" s="108">
        <v>208506</v>
      </c>
      <c r="D7" s="109">
        <v>-5790.000010000018</v>
      </c>
      <c r="E7" s="110">
        <v>-0.02701870314765479</v>
      </c>
    </row>
    <row r="8" spans="1:5" ht="12.75">
      <c r="A8" s="38" t="s">
        <v>89</v>
      </c>
      <c r="B8" s="88">
        <v>888311.0004700001</v>
      </c>
      <c r="C8" s="108">
        <v>944472</v>
      </c>
      <c r="D8" s="109">
        <v>56160.999529999914</v>
      </c>
      <c r="E8" s="110">
        <v>0.0632222267880117</v>
      </c>
    </row>
    <row r="9" spans="1:5" ht="12.75">
      <c r="A9" s="39" t="s">
        <v>90</v>
      </c>
      <c r="B9" s="88">
        <v>259329.00016</v>
      </c>
      <c r="C9" s="108">
        <v>252970.99999999997</v>
      </c>
      <c r="D9" s="109">
        <v>-6358.000160000025</v>
      </c>
      <c r="E9" s="110">
        <v>-0.02451711978250518</v>
      </c>
    </row>
    <row r="10" spans="1:5" ht="12.75">
      <c r="A10" s="39" t="s">
        <v>91</v>
      </c>
      <c r="B10" s="88">
        <v>628982.00031</v>
      </c>
      <c r="C10" s="108">
        <v>691501</v>
      </c>
      <c r="D10" s="109">
        <v>62518.99968999997</v>
      </c>
      <c r="E10" s="110">
        <v>0.09939712052043916</v>
      </c>
    </row>
    <row r="11" spans="1:5" ht="12.75">
      <c r="A11" s="37" t="s">
        <v>92</v>
      </c>
      <c r="B11" s="88">
        <v>19302</v>
      </c>
      <c r="C11" s="108">
        <v>19073</v>
      </c>
      <c r="D11" s="109">
        <v>-229</v>
      </c>
      <c r="E11" s="110">
        <v>-0.011864055538286188</v>
      </c>
    </row>
    <row r="12" spans="1:5" ht="12.75">
      <c r="A12" s="38" t="s">
        <v>86</v>
      </c>
      <c r="B12" s="88">
        <v>4471.999999999999</v>
      </c>
      <c r="C12" s="108">
        <v>4561</v>
      </c>
      <c r="D12" s="109">
        <v>89.00000000000091</v>
      </c>
      <c r="E12" s="110">
        <v>0.019901610017889294</v>
      </c>
    </row>
    <row r="13" spans="1:5" ht="12.75">
      <c r="A13" s="39" t="s">
        <v>93</v>
      </c>
      <c r="B13" s="88">
        <v>0</v>
      </c>
      <c r="C13" s="108">
        <v>0</v>
      </c>
      <c r="D13" s="109">
        <v>0</v>
      </c>
      <c r="E13" s="110" t="s">
        <v>254</v>
      </c>
    </row>
    <row r="14" spans="1:5" ht="12.75">
      <c r="A14" s="39" t="s">
        <v>94</v>
      </c>
      <c r="B14" s="88">
        <v>4471.999999999999</v>
      </c>
      <c r="C14" s="108">
        <v>4561</v>
      </c>
      <c r="D14" s="109">
        <v>89.00000000000091</v>
      </c>
      <c r="E14" s="110">
        <v>0.019901610017889294</v>
      </c>
    </row>
    <row r="15" spans="1:5" ht="12.75">
      <c r="A15" s="38" t="s">
        <v>89</v>
      </c>
      <c r="B15" s="88">
        <v>14830</v>
      </c>
      <c r="C15" s="108">
        <v>14511.999999999998</v>
      </c>
      <c r="D15" s="109">
        <v>-318.0000000000018</v>
      </c>
      <c r="E15" s="110">
        <v>-0.02144302090357396</v>
      </c>
    </row>
    <row r="16" spans="1:5" ht="12.75">
      <c r="A16" s="39" t="s">
        <v>93</v>
      </c>
      <c r="B16" s="88">
        <v>0</v>
      </c>
      <c r="C16" s="108">
        <v>0</v>
      </c>
      <c r="D16" s="109">
        <v>0</v>
      </c>
      <c r="E16" s="110" t="s">
        <v>254</v>
      </c>
    </row>
    <row r="17" spans="1:5" ht="12.75">
      <c r="A17" s="39" t="s">
        <v>94</v>
      </c>
      <c r="B17" s="88">
        <v>14830</v>
      </c>
      <c r="C17" s="108">
        <v>14511.999999999998</v>
      </c>
      <c r="D17" s="109">
        <v>-318.0000000000018</v>
      </c>
      <c r="E17" s="110">
        <v>-0.02144302090357396</v>
      </c>
    </row>
    <row r="18" spans="1:5" ht="12.75">
      <c r="A18" s="36" t="s">
        <v>95</v>
      </c>
      <c r="B18" s="88">
        <v>9514</v>
      </c>
      <c r="C18" s="108">
        <v>12080</v>
      </c>
      <c r="D18" s="109">
        <v>2566</v>
      </c>
      <c r="E18" s="110">
        <v>0.269707799033004</v>
      </c>
    </row>
    <row r="19" spans="1:5" ht="12.75">
      <c r="A19" s="36" t="s">
        <v>96</v>
      </c>
      <c r="B19" s="88">
        <v>4375</v>
      </c>
      <c r="C19" s="108">
        <v>4290</v>
      </c>
      <c r="D19" s="109">
        <v>-85</v>
      </c>
      <c r="E19" s="110">
        <v>-0.019428571428571427</v>
      </c>
    </row>
    <row r="20" spans="1:5" ht="12.75">
      <c r="A20" s="36" t="s">
        <v>97</v>
      </c>
      <c r="B20" s="88">
        <v>26872.999989999997</v>
      </c>
      <c r="C20" s="108">
        <v>20045.000000000004</v>
      </c>
      <c r="D20" s="109">
        <v>-6827.999989999993</v>
      </c>
      <c r="E20" s="110">
        <v>-0.2540840245800928</v>
      </c>
    </row>
    <row r="21" spans="1:5" s="228" customFormat="1" ht="15">
      <c r="A21" s="357" t="s">
        <v>98</v>
      </c>
      <c r="B21" s="406">
        <v>218220.99996000002</v>
      </c>
      <c r="C21" s="358">
        <v>218986.00001999998</v>
      </c>
      <c r="D21" s="361">
        <v>765.0000599999621</v>
      </c>
      <c r="E21" s="362">
        <v>0.0035056207245873993</v>
      </c>
    </row>
    <row r="22" spans="1:5" ht="12.75">
      <c r="A22" s="36" t="s">
        <v>99</v>
      </c>
      <c r="B22" s="88">
        <v>10864</v>
      </c>
      <c r="C22" s="108">
        <v>0</v>
      </c>
      <c r="D22" s="109">
        <v>-10864</v>
      </c>
      <c r="E22" s="110">
        <v>-1</v>
      </c>
    </row>
    <row r="23" spans="1:5" ht="12.75">
      <c r="A23" s="36" t="s">
        <v>100</v>
      </c>
      <c r="B23" s="88">
        <v>32015.00002</v>
      </c>
      <c r="C23" s="108">
        <v>42847.99999999999</v>
      </c>
      <c r="D23" s="109">
        <v>10832.999979999993</v>
      </c>
      <c r="E23" s="110">
        <v>0.33837263698992787</v>
      </c>
    </row>
    <row r="24" spans="1:5" ht="12.75">
      <c r="A24" s="36" t="s">
        <v>101</v>
      </c>
      <c r="B24" s="88">
        <v>1661</v>
      </c>
      <c r="C24" s="108">
        <v>593</v>
      </c>
      <c r="D24" s="109">
        <v>-1068</v>
      </c>
      <c r="E24" s="110">
        <v>-0.6429861529199278</v>
      </c>
    </row>
    <row r="25" spans="1:5" ht="12.75">
      <c r="A25" s="36" t="s">
        <v>102</v>
      </c>
      <c r="B25" s="88">
        <v>2816</v>
      </c>
      <c r="C25" s="108">
        <v>4368</v>
      </c>
      <c r="D25" s="109">
        <v>1552</v>
      </c>
      <c r="E25" s="110">
        <v>0.5511363636363636</v>
      </c>
    </row>
    <row r="26" spans="1:5" ht="12.75">
      <c r="A26" s="36" t="s">
        <v>103</v>
      </c>
      <c r="B26" s="88">
        <v>0</v>
      </c>
      <c r="C26" s="108">
        <v>11</v>
      </c>
      <c r="D26" s="109">
        <v>11</v>
      </c>
      <c r="E26" s="110" t="s">
        <v>254</v>
      </c>
    </row>
    <row r="27" spans="1:5" ht="12.75">
      <c r="A27" s="36" t="s">
        <v>734</v>
      </c>
      <c r="B27" s="88">
        <v>145361.99992000003</v>
      </c>
      <c r="C27" s="108">
        <v>142156.00009999998</v>
      </c>
      <c r="D27" s="109">
        <v>-3205.9998200000555</v>
      </c>
      <c r="E27" s="110">
        <v>-0.02205528144745172</v>
      </c>
    </row>
    <row r="28" spans="1:5" ht="12.75" hidden="1">
      <c r="A28" s="37" t="s">
        <v>725</v>
      </c>
      <c r="B28" s="88"/>
      <c r="C28" s="108"/>
      <c r="D28" s="109">
        <v>0</v>
      </c>
      <c r="E28" s="110" t="s">
        <v>254</v>
      </c>
    </row>
    <row r="29" spans="1:5" ht="12.75" hidden="1">
      <c r="A29" s="37" t="s">
        <v>726</v>
      </c>
      <c r="B29" s="88"/>
      <c r="C29" s="108"/>
      <c r="D29" s="109">
        <v>0</v>
      </c>
      <c r="E29" s="110" t="s">
        <v>254</v>
      </c>
    </row>
    <row r="30" spans="1:5" ht="12.75" hidden="1">
      <c r="A30" s="37" t="s">
        <v>727</v>
      </c>
      <c r="B30" s="88"/>
      <c r="C30" s="108"/>
      <c r="D30" s="109">
        <v>0</v>
      </c>
      <c r="E30" s="110" t="s">
        <v>254</v>
      </c>
    </row>
    <row r="31" spans="1:5" ht="12.75">
      <c r="A31" s="36" t="s">
        <v>104</v>
      </c>
      <c r="B31" s="88">
        <v>1135</v>
      </c>
      <c r="C31" s="108">
        <v>1151</v>
      </c>
      <c r="D31" s="109">
        <v>16</v>
      </c>
      <c r="E31" s="110">
        <v>0.014096916299559472</v>
      </c>
    </row>
    <row r="32" spans="1:5" ht="12.75">
      <c r="A32" s="36" t="s">
        <v>105</v>
      </c>
      <c r="B32" s="88">
        <v>15974.00002</v>
      </c>
      <c r="C32" s="108">
        <v>19062.999920000006</v>
      </c>
      <c r="D32" s="109">
        <v>3088.999900000006</v>
      </c>
      <c r="E32" s="110">
        <v>0.19337673069565992</v>
      </c>
    </row>
    <row r="33" spans="1:5" ht="12.75">
      <c r="A33" s="36" t="s">
        <v>106</v>
      </c>
      <c r="B33" s="88">
        <v>8394</v>
      </c>
      <c r="C33" s="108">
        <v>8796</v>
      </c>
      <c r="D33" s="109">
        <v>402</v>
      </c>
      <c r="E33" s="110">
        <v>0.04789135096497498</v>
      </c>
    </row>
    <row r="34" spans="1:5" s="228" customFormat="1" ht="15">
      <c r="A34" s="357" t="s">
        <v>107</v>
      </c>
      <c r="B34" s="406">
        <v>425663.0002</v>
      </c>
      <c r="C34" s="358">
        <v>396497.99995</v>
      </c>
      <c r="D34" s="361">
        <v>-29165.000249999983</v>
      </c>
      <c r="E34" s="362">
        <v>-0.06851664400311197</v>
      </c>
    </row>
    <row r="35" spans="1:5" ht="12.75">
      <c r="A35" s="36" t="s">
        <v>736</v>
      </c>
      <c r="B35" s="88">
        <v>369130</v>
      </c>
      <c r="C35" s="108">
        <v>354305.00043</v>
      </c>
      <c r="D35" s="109">
        <v>-14824.999569999985</v>
      </c>
      <c r="E35" s="110">
        <v>-0.04016200138162703</v>
      </c>
    </row>
    <row r="36" spans="1:5" ht="12.75">
      <c r="A36" s="40" t="s">
        <v>779</v>
      </c>
      <c r="B36" s="88">
        <v>0</v>
      </c>
      <c r="C36" s="108">
        <v>0</v>
      </c>
      <c r="D36" s="109">
        <v>0</v>
      </c>
      <c r="E36" s="110" t="s">
        <v>254</v>
      </c>
    </row>
    <row r="37" spans="1:5" ht="12.75">
      <c r="A37" s="40" t="s">
        <v>109</v>
      </c>
      <c r="B37" s="88">
        <v>33059.0002</v>
      </c>
      <c r="C37" s="108">
        <v>20312.99952</v>
      </c>
      <c r="D37" s="109">
        <v>-12746.000680000001</v>
      </c>
      <c r="E37" s="110">
        <v>-0.38555312026647437</v>
      </c>
    </row>
    <row r="38" spans="1:5" ht="12.75">
      <c r="A38" s="40" t="s">
        <v>110</v>
      </c>
      <c r="B38" s="88">
        <v>23474</v>
      </c>
      <c r="C38" s="108">
        <v>21880</v>
      </c>
      <c r="D38" s="109">
        <v>-1594</v>
      </c>
      <c r="E38" s="110">
        <v>-0.06790491607736218</v>
      </c>
    </row>
    <row r="39" spans="1:5" ht="12.75">
      <c r="A39" s="40" t="s">
        <v>111</v>
      </c>
      <c r="B39" s="88">
        <v>0</v>
      </c>
      <c r="C39" s="108">
        <v>0</v>
      </c>
      <c r="D39" s="109">
        <v>0</v>
      </c>
      <c r="E39" s="110" t="s">
        <v>254</v>
      </c>
    </row>
    <row r="40" spans="1:5" s="237" customFormat="1" ht="17.25" thickBot="1">
      <c r="A40" s="233" t="s">
        <v>112</v>
      </c>
      <c r="B40" s="412">
        <v>3050309.0002</v>
      </c>
      <c r="C40" s="234">
        <v>3104884.99998</v>
      </c>
      <c r="D40" s="235">
        <v>54575.99977999972</v>
      </c>
      <c r="E40" s="236">
        <v>0.017891957757860375</v>
      </c>
    </row>
    <row r="41" spans="1:5" s="237" customFormat="1" ht="16.5">
      <c r="A41" s="238"/>
      <c r="B41" s="239"/>
      <c r="C41" s="239"/>
      <c r="D41" s="240"/>
      <c r="E41" s="241"/>
    </row>
    <row r="42" ht="13.5" thickBot="1">
      <c r="E42" s="163" t="s">
        <v>224</v>
      </c>
    </row>
    <row r="43" spans="1:5" s="228" customFormat="1" ht="15">
      <c r="A43" s="231" t="s">
        <v>85</v>
      </c>
      <c r="B43" s="499">
        <v>447</v>
      </c>
      <c r="C43" s="500">
        <v>447.78</v>
      </c>
      <c r="D43" s="495">
        <v>0.7799999999999727</v>
      </c>
      <c r="E43" s="363">
        <v>0.0017449664429529592</v>
      </c>
    </row>
    <row r="44" spans="1:5" ht="12.75">
      <c r="A44" s="55" t="s">
        <v>86</v>
      </c>
      <c r="B44" s="501">
        <v>308</v>
      </c>
      <c r="C44" s="502">
        <v>305.58</v>
      </c>
      <c r="D44" s="496">
        <v>-2.420000000000016</v>
      </c>
      <c r="E44" s="110">
        <v>-0.007857142857142908</v>
      </c>
    </row>
    <row r="45" spans="1:5" ht="12.75">
      <c r="A45" s="36" t="s">
        <v>87</v>
      </c>
      <c r="B45" s="501">
        <v>251.8</v>
      </c>
      <c r="C45" s="502">
        <v>252.35</v>
      </c>
      <c r="D45" s="496">
        <v>0.549999999999983</v>
      </c>
      <c r="E45" s="110">
        <v>0.0021842732327243164</v>
      </c>
    </row>
    <row r="46" spans="1:5" ht="12.75">
      <c r="A46" s="36" t="s">
        <v>88</v>
      </c>
      <c r="B46" s="501">
        <v>56.2</v>
      </c>
      <c r="C46" s="502">
        <v>53.23</v>
      </c>
      <c r="D46" s="496">
        <v>-2.970000000000006</v>
      </c>
      <c r="E46" s="110">
        <v>-0.05284697508896807</v>
      </c>
    </row>
    <row r="47" spans="1:5" ht="12.75">
      <c r="A47" s="55" t="s">
        <v>89</v>
      </c>
      <c r="B47" s="501">
        <v>139</v>
      </c>
      <c r="C47" s="502">
        <v>142.2</v>
      </c>
      <c r="D47" s="496">
        <v>3.1999999999999886</v>
      </c>
      <c r="E47" s="110">
        <v>0.023021582733812867</v>
      </c>
    </row>
    <row r="48" spans="1:5" ht="12.75">
      <c r="A48" s="36" t="s">
        <v>90</v>
      </c>
      <c r="B48" s="501">
        <v>18</v>
      </c>
      <c r="C48" s="502">
        <v>18</v>
      </c>
      <c r="D48" s="496">
        <v>0</v>
      </c>
      <c r="E48" s="110">
        <v>0</v>
      </c>
    </row>
    <row r="49" spans="1:5" ht="12.75">
      <c r="A49" s="36" t="s">
        <v>113</v>
      </c>
      <c r="B49" s="501">
        <v>121</v>
      </c>
      <c r="C49" s="502">
        <v>124.2</v>
      </c>
      <c r="D49" s="496">
        <v>3.200000000000003</v>
      </c>
      <c r="E49" s="110">
        <v>0.02644628099173556</v>
      </c>
    </row>
    <row r="50" spans="1:5" s="228" customFormat="1" ht="15">
      <c r="A50" s="232" t="s">
        <v>92</v>
      </c>
      <c r="B50" s="503">
        <v>7.2</v>
      </c>
      <c r="C50" s="504">
        <v>7.14</v>
      </c>
      <c r="D50" s="497">
        <v>-0.0600000000000005</v>
      </c>
      <c r="E50" s="362">
        <v>-0.008333333333333403</v>
      </c>
    </row>
    <row r="51" spans="1:5" ht="12.75">
      <c r="A51" s="55" t="s">
        <v>86</v>
      </c>
      <c r="B51" s="501">
        <v>3</v>
      </c>
      <c r="C51" s="502">
        <v>3</v>
      </c>
      <c r="D51" s="496">
        <v>0</v>
      </c>
      <c r="E51" s="110">
        <v>0</v>
      </c>
    </row>
    <row r="52" spans="1:5" ht="12.75">
      <c r="A52" s="55" t="s">
        <v>89</v>
      </c>
      <c r="B52" s="501">
        <v>4.2</v>
      </c>
      <c r="C52" s="502">
        <v>4.14</v>
      </c>
      <c r="D52" s="496">
        <v>-0.0600000000000005</v>
      </c>
      <c r="E52" s="110">
        <v>-0.014285714285714403</v>
      </c>
    </row>
    <row r="53" spans="1:5" s="229" customFormat="1" ht="17.25" thickBot="1">
      <c r="A53" s="230" t="s">
        <v>114</v>
      </c>
      <c r="B53" s="505">
        <v>454.2</v>
      </c>
      <c r="C53" s="506">
        <v>454.91999999999996</v>
      </c>
      <c r="D53" s="498">
        <v>0.7199999999999704</v>
      </c>
      <c r="E53" s="364">
        <v>0.0015852047556142018</v>
      </c>
    </row>
  </sheetData>
  <sheetProtection password="CF21" sheet="1" objects="1" scenarios="1"/>
  <mergeCells count="1">
    <mergeCell ref="D1:E1"/>
  </mergeCells>
  <conditionalFormatting sqref="V2">
    <cfRule type="expression" priority="1" dxfId="13" stopIfTrue="1">
      <formula>AND(ABS(U2)&gt;$Y$3,OR(Q2=0,V2&gt;$X$3,V2&lt;-$X$3))</formula>
    </cfRule>
  </conditionalFormatting>
  <conditionalFormatting sqref="U2">
    <cfRule type="expression" priority="2" dxfId="13" stopIfTrue="1">
      <formula>AND(ABS(U2)&gt;$Y$3,OR(Q2=0,V2&gt;$X$3,V2&lt;-$X$3))</formula>
    </cfRule>
  </conditionalFormatting>
  <printOptions horizontalCentered="1"/>
  <pageMargins left="0.984251968503937" right="0.3937007874015748" top="1.7716535433070868" bottom="0.984251968503937" header="0.7086614173228347" footer="0.5118110236220472"/>
  <pageSetup fitToHeight="1" fitToWidth="1" horizontalDpi="600" verticalDpi="600" orientation="portrait" paperSize="9" scale="88" r:id="rId1"/>
  <headerFooter alignWithMargins="0">
    <oddHeader>&amp;L1. számú tábla&amp;C&amp;"Arial CE,Félkövér"&amp;12Személyi jellegű ráfordítások és
Átlagos statisztikai létszámadatok
2020-2021. év&amp;R
Adatok: e Ft</oddHeader>
    <oddFooter>&amp;L&amp;"Arial CE,Félkövér"&amp;12 2021. évi Kiegészítő melléklet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2:F61"/>
  <sheetViews>
    <sheetView workbookViewId="0" topLeftCell="A2">
      <pane xSplit="4" ySplit="1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00390625" style="0" customWidth="1"/>
    <col min="4" max="4" width="62.50390625" style="0" customWidth="1"/>
    <col min="5" max="5" width="12.00390625" style="0" customWidth="1"/>
    <col min="6" max="6" width="11.625" style="0" customWidth="1"/>
  </cols>
  <sheetData>
    <row r="1" ht="12.75" hidden="1"/>
    <row r="2" spans="1:6" s="386" customFormat="1" ht="14.25" thickBot="1">
      <c r="A2" s="599" t="s">
        <v>740</v>
      </c>
      <c r="B2" s="605"/>
      <c r="C2" s="598"/>
      <c r="D2" s="606" t="s">
        <v>13</v>
      </c>
      <c r="E2" s="600" t="s">
        <v>767</v>
      </c>
      <c r="F2" s="579" t="s">
        <v>787</v>
      </c>
    </row>
    <row r="3" spans="1:6" ht="12.75">
      <c r="A3" s="580"/>
      <c r="B3" s="607" t="s">
        <v>583</v>
      </c>
      <c r="C3" s="561" t="s">
        <v>752</v>
      </c>
      <c r="D3" s="608"/>
      <c r="E3" s="601">
        <v>972896</v>
      </c>
      <c r="F3" s="581">
        <v>-2568967</v>
      </c>
    </row>
    <row r="4" spans="1:6" ht="12.75">
      <c r="A4" s="582" t="s">
        <v>743</v>
      </c>
      <c r="B4" s="609"/>
      <c r="C4" s="421" t="s">
        <v>584</v>
      </c>
      <c r="D4" s="610" t="s">
        <v>745</v>
      </c>
      <c r="E4" s="632">
        <v>297330</v>
      </c>
      <c r="F4" s="583">
        <v>419858</v>
      </c>
    </row>
    <row r="5" spans="1:6" s="565" customFormat="1" ht="12.75">
      <c r="A5" s="584"/>
      <c r="B5" s="611"/>
      <c r="C5" s="566" t="s">
        <v>764</v>
      </c>
      <c r="D5" s="612" t="s">
        <v>763</v>
      </c>
      <c r="E5" s="633">
        <v>5390</v>
      </c>
      <c r="F5" s="585">
        <v>109513</v>
      </c>
    </row>
    <row r="6" spans="1:6" ht="12.75">
      <c r="A6" s="582" t="s">
        <v>744</v>
      </c>
      <c r="B6" s="609"/>
      <c r="C6" s="421" t="s">
        <v>584</v>
      </c>
      <c r="D6" s="610" t="s">
        <v>772</v>
      </c>
      <c r="E6" s="632">
        <v>-31355</v>
      </c>
      <c r="F6" s="583">
        <v>-130727</v>
      </c>
    </row>
    <row r="7" spans="1:6" ht="12.75">
      <c r="A7" s="582">
        <v>1</v>
      </c>
      <c r="B7" s="609"/>
      <c r="C7" s="421" t="s">
        <v>584</v>
      </c>
      <c r="D7" s="610" t="s">
        <v>746</v>
      </c>
      <c r="E7" s="638">
        <v>265975</v>
      </c>
      <c r="F7" s="639">
        <v>289131</v>
      </c>
    </row>
    <row r="8" spans="1:6" ht="12.75">
      <c r="A8" s="586">
        <v>2</v>
      </c>
      <c r="B8" s="609"/>
      <c r="C8" s="422" t="s">
        <v>584</v>
      </c>
      <c r="D8" s="613" t="s">
        <v>585</v>
      </c>
      <c r="E8" s="632">
        <v>966579</v>
      </c>
      <c r="F8" s="583">
        <v>942112</v>
      </c>
    </row>
    <row r="9" spans="1:6" ht="12.75">
      <c r="A9" s="582">
        <v>3</v>
      </c>
      <c r="B9" s="609"/>
      <c r="C9" s="421" t="s">
        <v>584</v>
      </c>
      <c r="D9" s="610" t="s">
        <v>773</v>
      </c>
      <c r="E9" s="632">
        <v>-67079</v>
      </c>
      <c r="F9" s="583">
        <v>85829</v>
      </c>
    </row>
    <row r="10" spans="1:6" ht="12.75">
      <c r="A10" s="582">
        <v>4</v>
      </c>
      <c r="B10" s="609"/>
      <c r="C10" s="422" t="s">
        <v>584</v>
      </c>
      <c r="D10" s="613" t="s">
        <v>586</v>
      </c>
      <c r="E10" s="632">
        <v>-33939</v>
      </c>
      <c r="F10" s="583">
        <v>88632</v>
      </c>
    </row>
    <row r="11" spans="1:6" ht="12.75">
      <c r="A11" s="586">
        <v>5</v>
      </c>
      <c r="B11" s="609"/>
      <c r="C11" s="422" t="s">
        <v>584</v>
      </c>
      <c r="D11" s="613" t="s">
        <v>587</v>
      </c>
      <c r="E11" s="632">
        <v>-335</v>
      </c>
      <c r="F11" s="583">
        <v>-101</v>
      </c>
    </row>
    <row r="12" spans="1:6" ht="12.75">
      <c r="A12" s="582">
        <v>6</v>
      </c>
      <c r="B12" s="609"/>
      <c r="C12" s="422" t="s">
        <v>584</v>
      </c>
      <c r="D12" s="613" t="s">
        <v>588</v>
      </c>
      <c r="E12" s="632">
        <v>15146</v>
      </c>
      <c r="F12" s="583">
        <v>161503</v>
      </c>
    </row>
    <row r="13" spans="1:6" ht="12.75">
      <c r="A13" s="582">
        <v>7</v>
      </c>
      <c r="B13" s="609"/>
      <c r="C13" s="422" t="s">
        <v>584</v>
      </c>
      <c r="D13" s="613" t="s">
        <v>589</v>
      </c>
      <c r="E13" s="632">
        <v>166747</v>
      </c>
      <c r="F13" s="583">
        <v>-10955</v>
      </c>
    </row>
    <row r="14" spans="1:6" s="386" customFormat="1" ht="13.5">
      <c r="A14" s="586">
        <v>8</v>
      </c>
      <c r="B14" s="609"/>
      <c r="C14" s="423" t="s">
        <v>584</v>
      </c>
      <c r="D14" s="614" t="s">
        <v>590</v>
      </c>
      <c r="E14" s="632">
        <v>-56350</v>
      </c>
      <c r="F14" s="583">
        <v>-59359</v>
      </c>
    </row>
    <row r="15" spans="1:6" ht="12.75">
      <c r="A15" s="587">
        <v>9</v>
      </c>
      <c r="B15" s="615"/>
      <c r="C15" s="424" t="s">
        <v>584</v>
      </c>
      <c r="D15" s="616" t="s">
        <v>591</v>
      </c>
      <c r="E15" s="634">
        <v>-209544</v>
      </c>
      <c r="F15" s="588">
        <v>107038</v>
      </c>
    </row>
    <row r="16" spans="1:6" ht="12.75">
      <c r="A16" s="589">
        <v>10</v>
      </c>
      <c r="B16" s="617"/>
      <c r="C16" s="425" t="s">
        <v>584</v>
      </c>
      <c r="D16" s="618" t="s">
        <v>592</v>
      </c>
      <c r="E16" s="635">
        <v>-20946</v>
      </c>
      <c r="F16" s="590">
        <v>-4107257</v>
      </c>
    </row>
    <row r="17" spans="1:6" ht="12.75">
      <c r="A17" s="589">
        <v>11</v>
      </c>
      <c r="B17" s="617"/>
      <c r="C17" s="426" t="s">
        <v>584</v>
      </c>
      <c r="D17" s="619" t="s">
        <v>593</v>
      </c>
      <c r="E17" s="635">
        <v>-26925</v>
      </c>
      <c r="F17" s="590">
        <v>-10931</v>
      </c>
    </row>
    <row r="18" spans="1:6" ht="12.75">
      <c r="A18" s="586">
        <v>12</v>
      </c>
      <c r="B18" s="609"/>
      <c r="C18" s="422" t="s">
        <v>254</v>
      </c>
      <c r="D18" s="613" t="s">
        <v>770</v>
      </c>
      <c r="E18" s="632">
        <v>-26433</v>
      </c>
      <c r="F18" s="583">
        <v>-54609</v>
      </c>
    </row>
    <row r="19" spans="1:6" ht="12.75">
      <c r="A19" s="582">
        <v>13</v>
      </c>
      <c r="B19" s="607"/>
      <c r="C19" s="422" t="s">
        <v>254</v>
      </c>
      <c r="D19" s="613" t="s">
        <v>771</v>
      </c>
      <c r="E19" s="632">
        <v>0</v>
      </c>
      <c r="F19" s="583">
        <v>0</v>
      </c>
    </row>
    <row r="20" spans="1:6" ht="12.75">
      <c r="A20" s="580"/>
      <c r="B20" s="607" t="s">
        <v>594</v>
      </c>
      <c r="C20" s="427" t="s">
        <v>751</v>
      </c>
      <c r="D20" s="620"/>
      <c r="E20" s="636">
        <v>-2081111</v>
      </c>
      <c r="F20" s="581">
        <v>830977</v>
      </c>
    </row>
    <row r="21" spans="1:6" ht="12.75">
      <c r="A21" s="582">
        <v>14</v>
      </c>
      <c r="B21" s="609"/>
      <c r="C21" s="422" t="s">
        <v>254</v>
      </c>
      <c r="D21" s="613" t="s">
        <v>595</v>
      </c>
      <c r="E21" s="632">
        <v>-331007</v>
      </c>
      <c r="F21" s="583">
        <v>-658211</v>
      </c>
    </row>
    <row r="22" spans="1:6" ht="12.75">
      <c r="A22" s="586">
        <v>15</v>
      </c>
      <c r="B22" s="609"/>
      <c r="C22" s="422" t="s">
        <v>584</v>
      </c>
      <c r="D22" s="613" t="s">
        <v>596</v>
      </c>
      <c r="E22" s="632">
        <v>393</v>
      </c>
      <c r="F22" s="583">
        <v>101</v>
      </c>
    </row>
    <row r="23" spans="1:6" ht="12.75">
      <c r="A23" s="586">
        <v>16</v>
      </c>
      <c r="B23" s="607"/>
      <c r="C23" s="422" t="s">
        <v>584</v>
      </c>
      <c r="D23" s="619" t="s">
        <v>774</v>
      </c>
      <c r="E23" s="632">
        <v>0</v>
      </c>
      <c r="F23" s="583">
        <v>1394224</v>
      </c>
    </row>
    <row r="24" spans="1:6" ht="12.75">
      <c r="A24" s="586">
        <v>17</v>
      </c>
      <c r="B24" s="609"/>
      <c r="C24" s="422" t="s">
        <v>254</v>
      </c>
      <c r="D24" s="613" t="s">
        <v>604</v>
      </c>
      <c r="E24" s="632">
        <v>-1783977</v>
      </c>
      <c r="F24" s="583">
        <v>-35257</v>
      </c>
    </row>
    <row r="25" spans="1:6" ht="12.75">
      <c r="A25" s="586">
        <v>18</v>
      </c>
      <c r="B25" s="607"/>
      <c r="C25" s="422" t="s">
        <v>584</v>
      </c>
      <c r="D25" s="613" t="s">
        <v>597</v>
      </c>
      <c r="E25" s="632">
        <v>33480</v>
      </c>
      <c r="F25" s="583">
        <v>130120</v>
      </c>
    </row>
    <row r="26" spans="1:6" ht="12.75">
      <c r="A26" s="591"/>
      <c r="B26" s="607" t="s">
        <v>598</v>
      </c>
      <c r="C26" s="428" t="s">
        <v>753</v>
      </c>
      <c r="D26" s="620"/>
      <c r="E26" s="636">
        <v>40304</v>
      </c>
      <c r="F26" s="581">
        <v>5963</v>
      </c>
    </row>
    <row r="27" spans="1:6" ht="12.75">
      <c r="A27" s="589">
        <v>19</v>
      </c>
      <c r="B27" s="609"/>
      <c r="C27" s="422" t="s">
        <v>584</v>
      </c>
      <c r="D27" s="613" t="s">
        <v>775</v>
      </c>
      <c r="E27" s="632"/>
      <c r="F27" s="583"/>
    </row>
    <row r="28" spans="1:6" ht="12.75">
      <c r="A28" s="589">
        <v>20</v>
      </c>
      <c r="B28" s="609"/>
      <c r="C28" s="422" t="s">
        <v>584</v>
      </c>
      <c r="D28" s="613" t="s">
        <v>776</v>
      </c>
      <c r="E28" s="632"/>
      <c r="F28" s="583"/>
    </row>
    <row r="29" spans="1:6" ht="12.75">
      <c r="A29" s="589">
        <v>21</v>
      </c>
      <c r="B29" s="621"/>
      <c r="C29" s="429" t="s">
        <v>584</v>
      </c>
      <c r="D29" s="622" t="s">
        <v>599</v>
      </c>
      <c r="E29" s="637"/>
      <c r="F29" s="592"/>
    </row>
    <row r="30" spans="1:6" ht="12.75">
      <c r="A30" s="589">
        <v>22</v>
      </c>
      <c r="B30" s="615"/>
      <c r="C30" s="421" t="s">
        <v>584</v>
      </c>
      <c r="D30" s="623" t="s">
        <v>600</v>
      </c>
      <c r="E30" s="632">
        <v>46254</v>
      </c>
      <c r="F30" s="583">
        <v>109191</v>
      </c>
    </row>
    <row r="31" spans="1:6" ht="12.75">
      <c r="A31" s="589">
        <v>23</v>
      </c>
      <c r="B31" s="617"/>
      <c r="C31" s="426" t="s">
        <v>254</v>
      </c>
      <c r="D31" s="619" t="s">
        <v>601</v>
      </c>
      <c r="E31" s="632"/>
      <c r="F31" s="583"/>
    </row>
    <row r="32" spans="1:6" ht="12.75">
      <c r="A32" s="589">
        <v>24</v>
      </c>
      <c r="B32" s="621"/>
      <c r="C32" s="426" t="s">
        <v>254</v>
      </c>
      <c r="D32" s="622" t="s">
        <v>602</v>
      </c>
      <c r="E32" s="632"/>
      <c r="F32" s="583"/>
    </row>
    <row r="33" spans="1:6" ht="12.75">
      <c r="A33" s="589">
        <v>25</v>
      </c>
      <c r="B33" s="617"/>
      <c r="C33" s="426" t="s">
        <v>254</v>
      </c>
      <c r="D33" s="619" t="s">
        <v>603</v>
      </c>
      <c r="E33" s="632">
        <v>-1500</v>
      </c>
      <c r="F33" s="583">
        <v>-101968</v>
      </c>
    </row>
    <row r="34" spans="1:6" ht="12.75">
      <c r="A34" s="589">
        <v>26</v>
      </c>
      <c r="B34" s="609"/>
      <c r="C34" s="422" t="s">
        <v>254</v>
      </c>
      <c r="D34" s="613" t="s">
        <v>605</v>
      </c>
      <c r="E34" s="632">
        <v>-4450</v>
      </c>
      <c r="F34" s="583">
        <v>-1260</v>
      </c>
    </row>
    <row r="35" spans="1:6" ht="12.75">
      <c r="A35" s="593"/>
      <c r="B35" s="624" t="s">
        <v>606</v>
      </c>
      <c r="C35" s="430" t="s">
        <v>750</v>
      </c>
      <c r="D35" s="608"/>
      <c r="E35" s="603">
        <v>-1067911</v>
      </c>
      <c r="F35" s="594">
        <v>-1732027</v>
      </c>
    </row>
    <row r="36" spans="1:6" ht="12.75">
      <c r="A36" s="589">
        <v>27</v>
      </c>
      <c r="B36" s="609"/>
      <c r="C36" s="423" t="s">
        <v>584</v>
      </c>
      <c r="D36" s="613" t="s">
        <v>747</v>
      </c>
      <c r="E36" s="602">
        <v>9</v>
      </c>
      <c r="F36" s="583">
        <v>14</v>
      </c>
    </row>
    <row r="37" spans="1:6" ht="13.5" thickBot="1">
      <c r="A37" s="595"/>
      <c r="B37" s="625" t="s">
        <v>748</v>
      </c>
      <c r="C37" s="596" t="s">
        <v>749</v>
      </c>
      <c r="D37" s="626"/>
      <c r="E37" s="604">
        <v>-1067902</v>
      </c>
      <c r="F37" s="597">
        <v>-1732013</v>
      </c>
    </row>
    <row r="38" spans="1:6" ht="12.75">
      <c r="A38" s="431"/>
      <c r="B38" s="432"/>
      <c r="C38" s="432"/>
      <c r="D38" s="432"/>
      <c r="E38" s="431"/>
      <c r="F38" s="431"/>
    </row>
    <row r="61" ht="12.75">
      <c r="B61" s="3"/>
    </row>
  </sheetData>
  <sheetProtection password="CF21" sheet="1" objects="1" scenarios="1"/>
  <printOptions horizontalCentered="1"/>
  <pageMargins left="0.984251968503937" right="0.3937007874015748" top="1.7716535433070868" bottom="0.984251968503937" header="0.7086614173228347" footer="0.5118110236220472"/>
  <pageSetup fitToHeight="1" fitToWidth="1" horizontalDpi="600" verticalDpi="600" orientation="portrait" paperSize="9" scale="91" r:id="rId1"/>
  <headerFooter>
    <oddHeader>&amp;L13. számú tábla&amp;C&amp;"Arial CE,Félkövér"&amp;12Cash-flow kimutatás
2020-2021. év&amp;R
Adatok: e Ft</oddHeader>
    <oddFooter>&amp;L&amp;"Arial CE,Félkövér"&amp;12 2021. évi Kiegészítő melléklet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0"/>
  <dimension ref="A1:R126"/>
  <sheetViews>
    <sheetView zoomScale="120" zoomScaleNormal="120" zoomScaleSheetLayoutView="110" workbookViewId="0" topLeftCell="A1">
      <selection activeCell="A1" sqref="A1:O1"/>
    </sheetView>
  </sheetViews>
  <sheetFormatPr defaultColWidth="9.125" defaultRowHeight="12.75"/>
  <cols>
    <col min="1" max="1" width="3.875" style="462" customWidth="1"/>
    <col min="2" max="2" width="25.875" style="477" customWidth="1"/>
    <col min="3" max="3" width="4.125" style="462" hidden="1" customWidth="1"/>
    <col min="4" max="4" width="10.50390625" style="462" hidden="1" customWidth="1"/>
    <col min="5" max="5" width="7.125" style="462" customWidth="1"/>
    <col min="6" max="6" width="4.125" style="462" customWidth="1"/>
    <col min="7" max="7" width="9.625" style="479" customWidth="1"/>
    <col min="8" max="8" width="7.375" style="462" customWidth="1"/>
    <col min="9" max="9" width="2.625" style="462" customWidth="1"/>
    <col min="10" max="10" width="7.875" style="462" customWidth="1"/>
    <col min="11" max="11" width="4.00390625" style="462" customWidth="1"/>
    <col min="12" max="12" width="8.625" style="480" customWidth="1"/>
    <col min="13" max="13" width="8.50390625" style="462" customWidth="1"/>
    <col min="14" max="14" width="3.125" style="462" customWidth="1"/>
    <col min="15" max="15" width="8.375" style="462" customWidth="1"/>
    <col min="16" max="16" width="9.125" style="628" customWidth="1"/>
    <col min="17" max="17" width="11.50390625" style="628" customWidth="1"/>
    <col min="18" max="18" width="9.125" style="628" customWidth="1"/>
    <col min="19" max="16384" width="9.125" style="462" customWidth="1"/>
  </cols>
  <sheetData>
    <row r="1" spans="1:15" ht="17.25">
      <c r="A1" s="914" t="s">
        <v>639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</row>
    <row r="2" spans="1:15" ht="15">
      <c r="A2" s="463"/>
      <c r="B2" s="464"/>
      <c r="C2" s="465"/>
      <c r="D2" s="465"/>
      <c r="E2" s="466"/>
      <c r="F2" s="466"/>
      <c r="G2" s="445"/>
      <c r="H2" s="466"/>
      <c r="I2" s="466"/>
      <c r="J2" s="466"/>
      <c r="K2" s="466"/>
      <c r="L2" s="467"/>
      <c r="M2" s="466"/>
      <c r="N2" s="466"/>
      <c r="O2" s="466"/>
    </row>
    <row r="3" spans="1:15" ht="12.75">
      <c r="A3" s="465"/>
      <c r="B3" s="464"/>
      <c r="C3" s="465"/>
      <c r="D3" s="465"/>
      <c r="E3" s="466"/>
      <c r="F3" s="466"/>
      <c r="G3" s="445"/>
      <c r="H3" s="466"/>
      <c r="I3" s="466"/>
      <c r="J3" s="466"/>
      <c r="K3" s="466"/>
      <c r="L3" s="467"/>
      <c r="M3" s="466"/>
      <c r="N3" s="466"/>
      <c r="O3" s="466"/>
    </row>
    <row r="4" spans="1:15" ht="12.75">
      <c r="A4" s="438" t="s">
        <v>618</v>
      </c>
      <c r="B4" s="443"/>
      <c r="C4" s="440"/>
      <c r="D4" s="440"/>
      <c r="E4" s="437"/>
      <c r="F4" s="437"/>
      <c r="G4" s="908">
        <v>2020</v>
      </c>
      <c r="H4" s="908"/>
      <c r="I4" s="908"/>
      <c r="J4" s="908"/>
      <c r="K4" s="437"/>
      <c r="L4" s="908" t="s">
        <v>1206</v>
      </c>
      <c r="M4" s="908"/>
      <c r="N4" s="908"/>
      <c r="O4" s="908"/>
    </row>
    <row r="5" spans="1:15" ht="12.75">
      <c r="A5" s="440"/>
      <c r="B5" s="443"/>
      <c r="C5" s="440"/>
      <c r="D5" s="440"/>
      <c r="E5" s="437"/>
      <c r="F5" s="437"/>
      <c r="G5" s="442"/>
      <c r="H5" s="437"/>
      <c r="I5" s="437"/>
      <c r="J5" s="437"/>
      <c r="K5" s="437"/>
      <c r="L5" s="442"/>
      <c r="M5" s="437"/>
      <c r="N5" s="437"/>
      <c r="O5" s="437"/>
    </row>
    <row r="6" spans="1:18" ht="12.75">
      <c r="A6" s="440"/>
      <c r="B6" s="444" t="s">
        <v>610</v>
      </c>
      <c r="C6" s="440"/>
      <c r="D6" s="440"/>
      <c r="E6" s="905" t="s">
        <v>650</v>
      </c>
      <c r="F6" s="437"/>
      <c r="G6" s="439">
        <v>22509873</v>
      </c>
      <c r="H6" s="905" t="s">
        <v>650</v>
      </c>
      <c r="I6" s="905" t="s">
        <v>640</v>
      </c>
      <c r="J6" s="906">
        <v>0.6931260963909512</v>
      </c>
      <c r="K6" s="437"/>
      <c r="L6" s="439">
        <v>22287127</v>
      </c>
      <c r="M6" s="905" t="s">
        <v>650</v>
      </c>
      <c r="N6" s="905" t="s">
        <v>640</v>
      </c>
      <c r="O6" s="906">
        <v>0.6718970956285274</v>
      </c>
      <c r="P6" s="629">
        <v>-0.021229000762423844</v>
      </c>
      <c r="Q6" s="630">
        <v>-222746</v>
      </c>
      <c r="R6" s="631">
        <v>-0.009895480085560678</v>
      </c>
    </row>
    <row r="7" spans="1:18" ht="12.75">
      <c r="A7" s="440"/>
      <c r="B7" s="443" t="s">
        <v>614</v>
      </c>
      <c r="C7" s="440"/>
      <c r="D7" s="440"/>
      <c r="E7" s="905"/>
      <c r="F7" s="437"/>
      <c r="G7" s="442">
        <v>32475870</v>
      </c>
      <c r="H7" s="905"/>
      <c r="I7" s="905"/>
      <c r="J7" s="906"/>
      <c r="K7" s="437"/>
      <c r="L7" s="442">
        <v>33170447</v>
      </c>
      <c r="M7" s="905"/>
      <c r="N7" s="905"/>
      <c r="O7" s="906"/>
      <c r="Q7" s="630">
        <v>694577</v>
      </c>
      <c r="R7" s="631">
        <v>0.021387479380844916</v>
      </c>
    </row>
    <row r="8" spans="1:15" ht="12.75">
      <c r="A8" s="465"/>
      <c r="B8" s="464"/>
      <c r="C8" s="465"/>
      <c r="D8" s="465"/>
      <c r="E8" s="466"/>
      <c r="F8" s="466"/>
      <c r="G8" s="445"/>
      <c r="H8" s="466"/>
      <c r="I8" s="466"/>
      <c r="J8" s="466"/>
      <c r="K8" s="466"/>
      <c r="L8" s="445"/>
      <c r="M8" s="466"/>
      <c r="N8" s="466"/>
      <c r="O8" s="466"/>
    </row>
    <row r="9" spans="1:15" ht="12.75">
      <c r="A9" s="907"/>
      <c r="B9" s="907"/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</row>
    <row r="10" spans="1:15" ht="12.75">
      <c r="A10" s="465"/>
      <c r="B10" s="464"/>
      <c r="C10" s="465"/>
      <c r="D10" s="465"/>
      <c r="E10" s="466"/>
      <c r="F10" s="466"/>
      <c r="G10" s="445"/>
      <c r="H10" s="466"/>
      <c r="I10" s="466"/>
      <c r="J10" s="466"/>
      <c r="K10" s="466"/>
      <c r="L10" s="445"/>
      <c r="M10" s="466"/>
      <c r="N10" s="466"/>
      <c r="O10" s="466"/>
    </row>
    <row r="11" spans="1:15" ht="12.75">
      <c r="A11" s="468" t="s">
        <v>624</v>
      </c>
      <c r="B11" s="443"/>
      <c r="C11" s="440"/>
      <c r="D11" s="440"/>
      <c r="E11" s="437"/>
      <c r="F11" s="437"/>
      <c r="G11" s="908">
        <v>2020</v>
      </c>
      <c r="H11" s="908"/>
      <c r="I11" s="908"/>
      <c r="J11" s="908"/>
      <c r="K11" s="437"/>
      <c r="L11" s="908" t="s">
        <v>1206</v>
      </c>
      <c r="M11" s="908"/>
      <c r="N11" s="908"/>
      <c r="O11" s="908"/>
    </row>
    <row r="12" spans="1:15" ht="12.75">
      <c r="A12" s="465"/>
      <c r="B12" s="443"/>
      <c r="C12" s="440"/>
      <c r="D12" s="440"/>
      <c r="E12" s="437"/>
      <c r="F12" s="437"/>
      <c r="G12" s="442"/>
      <c r="H12" s="437"/>
      <c r="I12" s="437"/>
      <c r="J12" s="437"/>
      <c r="K12" s="437"/>
      <c r="L12" s="442"/>
      <c r="M12" s="437"/>
      <c r="N12" s="437"/>
      <c r="O12" s="437"/>
    </row>
    <row r="13" spans="1:18" ht="12.75">
      <c r="A13" s="465"/>
      <c r="B13" s="444" t="s">
        <v>622</v>
      </c>
      <c r="C13" s="440"/>
      <c r="D13" s="440"/>
      <c r="E13" s="905" t="s">
        <v>650</v>
      </c>
      <c r="F13" s="437"/>
      <c r="G13" s="439">
        <v>28534345</v>
      </c>
      <c r="H13" s="905" t="s">
        <v>650</v>
      </c>
      <c r="I13" s="905" t="s">
        <v>640</v>
      </c>
      <c r="J13" s="906">
        <v>0.8786321967663991</v>
      </c>
      <c r="K13" s="437"/>
      <c r="L13" s="439">
        <v>26961956</v>
      </c>
      <c r="M13" s="905" t="s">
        <v>650</v>
      </c>
      <c r="N13" s="905" t="s">
        <v>640</v>
      </c>
      <c r="O13" s="906">
        <v>0.8128306501266022</v>
      </c>
      <c r="P13" s="629">
        <v>-0.06580154663979698</v>
      </c>
      <c r="Q13" s="630">
        <v>-1572389</v>
      </c>
      <c r="R13" s="631">
        <v>-0.05510513733537602</v>
      </c>
    </row>
    <row r="14" spans="1:18" ht="12.75">
      <c r="A14" s="465"/>
      <c r="B14" s="443" t="s">
        <v>614</v>
      </c>
      <c r="C14" s="440"/>
      <c r="D14" s="440"/>
      <c r="E14" s="905"/>
      <c r="F14" s="437"/>
      <c r="G14" s="442">
        <v>32475870</v>
      </c>
      <c r="H14" s="905"/>
      <c r="I14" s="905"/>
      <c r="J14" s="906"/>
      <c r="K14" s="437"/>
      <c r="L14" s="442">
        <v>33170447</v>
      </c>
      <c r="M14" s="905"/>
      <c r="N14" s="905"/>
      <c r="O14" s="906"/>
      <c r="Q14" s="630">
        <v>694577</v>
      </c>
      <c r="R14" s="631">
        <v>0.021387479380844916</v>
      </c>
    </row>
    <row r="15" spans="1:15" ht="12.75">
      <c r="A15" s="465"/>
      <c r="B15" s="464"/>
      <c r="C15" s="465"/>
      <c r="D15" s="465"/>
      <c r="E15" s="466"/>
      <c r="F15" s="466"/>
      <c r="G15" s="445"/>
      <c r="H15" s="466"/>
      <c r="I15" s="466"/>
      <c r="J15" s="466"/>
      <c r="K15" s="466"/>
      <c r="L15" s="445"/>
      <c r="M15" s="466"/>
      <c r="N15" s="466"/>
      <c r="O15" s="466"/>
    </row>
    <row r="16" spans="1:15" ht="12.75">
      <c r="A16" s="907"/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</row>
    <row r="17" spans="1:15" ht="12.75">
      <c r="A17" s="465"/>
      <c r="B17" s="464"/>
      <c r="C17" s="465"/>
      <c r="D17" s="465"/>
      <c r="E17" s="466"/>
      <c r="F17" s="466"/>
      <c r="G17" s="445"/>
      <c r="H17" s="466"/>
      <c r="I17" s="466"/>
      <c r="J17" s="466"/>
      <c r="K17" s="466"/>
      <c r="L17" s="445"/>
      <c r="M17" s="466"/>
      <c r="N17" s="466"/>
      <c r="O17" s="466"/>
    </row>
    <row r="18" spans="1:15" ht="12.75">
      <c r="A18" s="468" t="s">
        <v>628</v>
      </c>
      <c r="B18" s="443"/>
      <c r="C18" s="440"/>
      <c r="D18" s="440"/>
      <c r="E18" s="437"/>
      <c r="F18" s="437"/>
      <c r="G18" s="908">
        <v>2020</v>
      </c>
      <c r="H18" s="908"/>
      <c r="I18" s="908"/>
      <c r="J18" s="908"/>
      <c r="K18" s="437"/>
      <c r="L18" s="908" t="s">
        <v>1206</v>
      </c>
      <c r="M18" s="908"/>
      <c r="N18" s="908"/>
      <c r="O18" s="908"/>
    </row>
    <row r="19" spans="1:15" ht="12.75">
      <c r="A19" s="465"/>
      <c r="B19" s="443"/>
      <c r="C19" s="440"/>
      <c r="D19" s="440"/>
      <c r="E19" s="437"/>
      <c r="F19" s="437"/>
      <c r="G19" s="442"/>
      <c r="H19" s="437"/>
      <c r="I19" s="437"/>
      <c r="J19" s="437"/>
      <c r="K19" s="437"/>
      <c r="L19" s="442"/>
      <c r="M19" s="437"/>
      <c r="N19" s="437"/>
      <c r="O19" s="437"/>
    </row>
    <row r="20" spans="1:18" ht="12.75">
      <c r="A20" s="465"/>
      <c r="B20" s="444" t="s">
        <v>613</v>
      </c>
      <c r="C20" s="440"/>
      <c r="D20" s="440"/>
      <c r="E20" s="905" t="s">
        <v>650</v>
      </c>
      <c r="F20" s="437"/>
      <c r="G20" s="439">
        <v>3441656</v>
      </c>
      <c r="H20" s="905" t="s">
        <v>650</v>
      </c>
      <c r="I20" s="905" t="s">
        <v>640</v>
      </c>
      <c r="J20" s="906">
        <v>0.10597579064086658</v>
      </c>
      <c r="K20" s="437"/>
      <c r="L20" s="439">
        <v>5697691</v>
      </c>
      <c r="M20" s="905" t="s">
        <v>650</v>
      </c>
      <c r="N20" s="905" t="s">
        <v>640</v>
      </c>
      <c r="O20" s="906">
        <v>0.17177010005321905</v>
      </c>
      <c r="P20" s="629">
        <v>0.06579430941235247</v>
      </c>
      <c r="Q20" s="630">
        <v>2256035</v>
      </c>
      <c r="R20" s="631">
        <v>0.6555085691306743</v>
      </c>
    </row>
    <row r="21" spans="1:18" ht="12.75">
      <c r="A21" s="465"/>
      <c r="B21" s="443" t="s">
        <v>614</v>
      </c>
      <c r="C21" s="440"/>
      <c r="D21" s="440"/>
      <c r="E21" s="905"/>
      <c r="F21" s="437"/>
      <c r="G21" s="442">
        <v>32475870</v>
      </c>
      <c r="H21" s="905"/>
      <c r="I21" s="905"/>
      <c r="J21" s="906"/>
      <c r="K21" s="437"/>
      <c r="L21" s="442">
        <v>33170447</v>
      </c>
      <c r="M21" s="905"/>
      <c r="N21" s="905"/>
      <c r="O21" s="906"/>
      <c r="Q21" s="630">
        <v>694577</v>
      </c>
      <c r="R21" s="631">
        <v>0.021387479380844916</v>
      </c>
    </row>
    <row r="22" spans="1:15" ht="12.75">
      <c r="A22" s="465"/>
      <c r="B22" s="464"/>
      <c r="C22" s="465"/>
      <c r="D22" s="465"/>
      <c r="E22" s="466"/>
      <c r="F22" s="466"/>
      <c r="G22" s="445"/>
      <c r="H22" s="466"/>
      <c r="I22" s="466"/>
      <c r="J22" s="466"/>
      <c r="K22" s="466"/>
      <c r="L22" s="445"/>
      <c r="M22" s="466"/>
      <c r="N22" s="466"/>
      <c r="O22" s="466"/>
    </row>
    <row r="23" spans="1:15" ht="12.75">
      <c r="A23" s="907"/>
      <c r="B23" s="907"/>
      <c r="C23" s="907"/>
      <c r="D23" s="907"/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</row>
    <row r="24" spans="1:15" ht="12.75">
      <c r="A24" s="465"/>
      <c r="B24" s="464"/>
      <c r="C24" s="465"/>
      <c r="D24" s="465"/>
      <c r="E24" s="466"/>
      <c r="F24" s="466"/>
      <c r="G24" s="445"/>
      <c r="H24" s="466"/>
      <c r="I24" s="466"/>
      <c r="J24" s="466"/>
      <c r="K24" s="466"/>
      <c r="L24" s="445"/>
      <c r="M24" s="466"/>
      <c r="N24" s="466"/>
      <c r="O24" s="466"/>
    </row>
    <row r="25" spans="1:15" ht="12.75">
      <c r="A25" s="468" t="s">
        <v>631</v>
      </c>
      <c r="B25" s="443"/>
      <c r="C25" s="440"/>
      <c r="D25" s="440"/>
      <c r="E25" s="437"/>
      <c r="F25" s="437"/>
      <c r="G25" s="908">
        <v>2020</v>
      </c>
      <c r="H25" s="908"/>
      <c r="I25" s="908"/>
      <c r="J25" s="908"/>
      <c r="K25" s="437"/>
      <c r="L25" s="908" t="s">
        <v>1206</v>
      </c>
      <c r="M25" s="908"/>
      <c r="N25" s="908"/>
      <c r="O25" s="908"/>
    </row>
    <row r="26" spans="1:15" ht="12.75">
      <c r="A26" s="465"/>
      <c r="B26" s="443"/>
      <c r="C26" s="440"/>
      <c r="D26" s="440"/>
      <c r="E26" s="437"/>
      <c r="F26" s="437"/>
      <c r="G26" s="442"/>
      <c r="H26" s="437"/>
      <c r="I26" s="437"/>
      <c r="J26" s="437"/>
      <c r="K26" s="437"/>
      <c r="L26" s="442"/>
      <c r="M26" s="437"/>
      <c r="N26" s="437"/>
      <c r="O26" s="437"/>
    </row>
    <row r="27" spans="1:18" ht="12.75">
      <c r="A27" s="465"/>
      <c r="B27" s="444" t="s">
        <v>627</v>
      </c>
      <c r="C27" s="440"/>
      <c r="D27" s="440"/>
      <c r="E27" s="905" t="s">
        <v>650</v>
      </c>
      <c r="F27" s="437"/>
      <c r="G27" s="439">
        <v>5981508.000089999</v>
      </c>
      <c r="H27" s="905" t="s">
        <v>650</v>
      </c>
      <c r="I27" s="905" t="s">
        <v>640</v>
      </c>
      <c r="J27" s="906">
        <v>2.0690100311622275</v>
      </c>
      <c r="K27" s="437"/>
      <c r="L27" s="439">
        <v>6338588.0006599985</v>
      </c>
      <c r="M27" s="905" t="s">
        <v>650</v>
      </c>
      <c r="N27" s="905" t="s">
        <v>640</v>
      </c>
      <c r="O27" s="906">
        <v>2.192524386253891</v>
      </c>
      <c r="P27" s="629">
        <v>0.12351435509166331</v>
      </c>
      <c r="Q27" s="630">
        <v>357080.0005699992</v>
      </c>
      <c r="R27" s="631">
        <v>0.05969732056943274</v>
      </c>
    </row>
    <row r="28" spans="1:18" ht="12.75">
      <c r="A28" s="465"/>
      <c r="B28" s="443" t="s">
        <v>630</v>
      </c>
      <c r="C28" s="440"/>
      <c r="D28" s="440"/>
      <c r="E28" s="905"/>
      <c r="F28" s="437"/>
      <c r="G28" s="442">
        <v>2891000</v>
      </c>
      <c r="H28" s="905"/>
      <c r="I28" s="905"/>
      <c r="J28" s="906"/>
      <c r="K28" s="437"/>
      <c r="L28" s="442">
        <v>2891000</v>
      </c>
      <c r="M28" s="905"/>
      <c r="N28" s="905"/>
      <c r="O28" s="906"/>
      <c r="Q28" s="630">
        <v>0</v>
      </c>
      <c r="R28" s="631">
        <v>0</v>
      </c>
    </row>
    <row r="29" spans="1:15" ht="12.75">
      <c r="A29" s="465"/>
      <c r="B29" s="464"/>
      <c r="C29" s="465"/>
      <c r="D29" s="465"/>
      <c r="E29" s="469"/>
      <c r="F29" s="466"/>
      <c r="G29" s="445"/>
      <c r="H29" s="469"/>
      <c r="I29" s="469"/>
      <c r="J29" s="470"/>
      <c r="K29" s="466"/>
      <c r="L29" s="445"/>
      <c r="M29" s="469"/>
      <c r="N29" s="469"/>
      <c r="O29" s="470"/>
    </row>
    <row r="30" spans="1:15" ht="12.75">
      <c r="A30" s="907"/>
      <c r="B30" s="907"/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</row>
    <row r="31" spans="1:15" ht="12.75">
      <c r="A31" s="465"/>
      <c r="B31" s="464"/>
      <c r="C31" s="465"/>
      <c r="D31" s="465"/>
      <c r="E31" s="466"/>
      <c r="F31" s="466"/>
      <c r="G31" s="445"/>
      <c r="H31" s="466"/>
      <c r="I31" s="466"/>
      <c r="J31" s="466"/>
      <c r="K31" s="466"/>
      <c r="L31" s="445"/>
      <c r="M31" s="466"/>
      <c r="N31" s="466"/>
      <c r="O31" s="466"/>
    </row>
    <row r="32" spans="1:15" ht="12.75">
      <c r="A32" s="468" t="s">
        <v>633</v>
      </c>
      <c r="B32" s="443"/>
      <c r="C32" s="440"/>
      <c r="D32" s="440"/>
      <c r="E32" s="437"/>
      <c r="F32" s="437"/>
      <c r="G32" s="908">
        <v>2020</v>
      </c>
      <c r="H32" s="908"/>
      <c r="I32" s="908"/>
      <c r="J32" s="908"/>
      <c r="K32" s="437"/>
      <c r="L32" s="908" t="s">
        <v>1206</v>
      </c>
      <c r="M32" s="908"/>
      <c r="N32" s="908"/>
      <c r="O32" s="908"/>
    </row>
    <row r="33" spans="1:15" ht="12.75">
      <c r="A33" s="465"/>
      <c r="B33" s="443"/>
      <c r="C33" s="440"/>
      <c r="D33" s="440"/>
      <c r="E33" s="437"/>
      <c r="F33" s="437"/>
      <c r="G33" s="442"/>
      <c r="H33" s="437"/>
      <c r="I33" s="437"/>
      <c r="J33" s="437"/>
      <c r="K33" s="437"/>
      <c r="L33" s="442"/>
      <c r="M33" s="437"/>
      <c r="N33" s="437"/>
      <c r="O33" s="437"/>
    </row>
    <row r="34" spans="1:18" ht="12.75">
      <c r="A34" s="465"/>
      <c r="B34" s="444" t="s">
        <v>632</v>
      </c>
      <c r="C34" s="440"/>
      <c r="D34" s="440"/>
      <c r="E34" s="905" t="s">
        <v>650</v>
      </c>
      <c r="F34" s="437"/>
      <c r="G34" s="439">
        <v>25234591</v>
      </c>
      <c r="H34" s="905" t="s">
        <v>650</v>
      </c>
      <c r="I34" s="905" t="s">
        <v>640</v>
      </c>
      <c r="J34" s="906">
        <v>4.2187674077540835</v>
      </c>
      <c r="K34" s="437"/>
      <c r="L34" s="439">
        <v>25433092</v>
      </c>
      <c r="M34" s="905" t="s">
        <v>650</v>
      </c>
      <c r="N34" s="905" t="s">
        <v>640</v>
      </c>
      <c r="O34" s="906">
        <v>4.012422324554271</v>
      </c>
      <c r="P34" s="629">
        <v>-0.20634508319981215</v>
      </c>
      <c r="Q34" s="630">
        <v>198501</v>
      </c>
      <c r="R34" s="631">
        <v>0.007866226165504328</v>
      </c>
    </row>
    <row r="35" spans="1:18" ht="12.75">
      <c r="A35" s="465"/>
      <c r="B35" s="443" t="s">
        <v>627</v>
      </c>
      <c r="C35" s="440"/>
      <c r="D35" s="440"/>
      <c r="E35" s="905"/>
      <c r="F35" s="437"/>
      <c r="G35" s="442">
        <v>5981508.000089999</v>
      </c>
      <c r="H35" s="905"/>
      <c r="I35" s="905"/>
      <c r="J35" s="906"/>
      <c r="K35" s="437"/>
      <c r="L35" s="442">
        <v>6338588.0006599985</v>
      </c>
      <c r="M35" s="905"/>
      <c r="N35" s="905"/>
      <c r="O35" s="906"/>
      <c r="Q35" s="630">
        <v>357080.0005699992</v>
      </c>
      <c r="R35" s="631">
        <v>0.05969732056943274</v>
      </c>
    </row>
    <row r="36" spans="1:15" ht="12.75">
      <c r="A36" s="465"/>
      <c r="B36" s="464"/>
      <c r="C36" s="465"/>
      <c r="D36" s="465"/>
      <c r="E36" s="466"/>
      <c r="F36" s="466"/>
      <c r="G36" s="445"/>
      <c r="H36" s="466"/>
      <c r="I36" s="466"/>
      <c r="J36" s="466"/>
      <c r="K36" s="466"/>
      <c r="L36" s="445"/>
      <c r="M36" s="466"/>
      <c r="N36" s="466"/>
      <c r="O36" s="466"/>
    </row>
    <row r="37" spans="1:15" ht="12.75">
      <c r="A37" s="907"/>
      <c r="B37" s="907"/>
      <c r="C37" s="907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</row>
    <row r="38" spans="1:15" ht="12.75">
      <c r="A38" s="465"/>
      <c r="B38" s="464"/>
      <c r="C38" s="465"/>
      <c r="D38" s="465"/>
      <c r="E38" s="466"/>
      <c r="F38" s="466"/>
      <c r="G38" s="445"/>
      <c r="H38" s="466"/>
      <c r="I38" s="466"/>
      <c r="J38" s="466"/>
      <c r="K38" s="466"/>
      <c r="L38" s="445"/>
      <c r="M38" s="466"/>
      <c r="N38" s="466"/>
      <c r="O38" s="466"/>
    </row>
    <row r="39" spans="1:15" ht="12.75">
      <c r="A39" s="468" t="s">
        <v>635</v>
      </c>
      <c r="B39" s="443"/>
      <c r="C39" s="440"/>
      <c r="D39" s="440"/>
      <c r="E39" s="437"/>
      <c r="F39" s="437"/>
      <c r="G39" s="908">
        <v>2020</v>
      </c>
      <c r="H39" s="908"/>
      <c r="I39" s="908"/>
      <c r="J39" s="908"/>
      <c r="K39" s="437"/>
      <c r="L39" s="908" t="s">
        <v>1206</v>
      </c>
      <c r="M39" s="908"/>
      <c r="N39" s="908"/>
      <c r="O39" s="908"/>
    </row>
    <row r="40" spans="1:15" ht="12.75">
      <c r="A40" s="465"/>
      <c r="B40" s="443"/>
      <c r="C40" s="440"/>
      <c r="D40" s="440"/>
      <c r="E40" s="437"/>
      <c r="F40" s="437"/>
      <c r="G40" s="442"/>
      <c r="H40" s="437"/>
      <c r="I40" s="437"/>
      <c r="J40" s="437"/>
      <c r="K40" s="437"/>
      <c r="L40" s="442"/>
      <c r="M40" s="437"/>
      <c r="N40" s="437"/>
      <c r="O40" s="437"/>
    </row>
    <row r="41" spans="1:18" ht="12.75">
      <c r="A41" s="465"/>
      <c r="B41" s="444" t="s">
        <v>632</v>
      </c>
      <c r="C41" s="440"/>
      <c r="D41" s="440"/>
      <c r="E41" s="905" t="s">
        <v>650</v>
      </c>
      <c r="F41" s="437"/>
      <c r="G41" s="439">
        <v>25234591</v>
      </c>
      <c r="H41" s="905" t="s">
        <v>650</v>
      </c>
      <c r="I41" s="905" t="s">
        <v>640</v>
      </c>
      <c r="J41" s="906">
        <v>0.7770258656658005</v>
      </c>
      <c r="K41" s="437"/>
      <c r="L41" s="439">
        <v>25433092</v>
      </c>
      <c r="M41" s="905" t="s">
        <v>650</v>
      </c>
      <c r="N41" s="905" t="s">
        <v>640</v>
      </c>
      <c r="O41" s="906">
        <v>0.7667395015810309</v>
      </c>
      <c r="P41" s="629">
        <v>-0.010286364084769573</v>
      </c>
      <c r="Q41" s="630">
        <v>198501</v>
      </c>
      <c r="R41" s="631">
        <v>0.007866226165504328</v>
      </c>
    </row>
    <row r="42" spans="1:18" ht="12.75">
      <c r="A42" s="465"/>
      <c r="B42" s="443" t="s">
        <v>634</v>
      </c>
      <c r="C42" s="440"/>
      <c r="D42" s="440"/>
      <c r="E42" s="905"/>
      <c r="F42" s="437"/>
      <c r="G42" s="442">
        <v>32475870</v>
      </c>
      <c r="H42" s="905"/>
      <c r="I42" s="905"/>
      <c r="J42" s="906"/>
      <c r="K42" s="437"/>
      <c r="L42" s="442">
        <v>33170447</v>
      </c>
      <c r="M42" s="905"/>
      <c r="N42" s="905"/>
      <c r="O42" s="906"/>
      <c r="Q42" s="630">
        <v>694577</v>
      </c>
      <c r="R42" s="631">
        <v>0.021387479380844916</v>
      </c>
    </row>
    <row r="43" spans="1:15" ht="12.75">
      <c r="A43" s="465"/>
      <c r="B43" s="464"/>
      <c r="C43" s="465"/>
      <c r="D43" s="465"/>
      <c r="E43" s="466"/>
      <c r="F43" s="466"/>
      <c r="G43" s="445"/>
      <c r="H43" s="466"/>
      <c r="I43" s="466"/>
      <c r="J43" s="466"/>
      <c r="K43" s="466"/>
      <c r="L43" s="445"/>
      <c r="M43" s="466"/>
      <c r="N43" s="466"/>
      <c r="O43" s="466"/>
    </row>
    <row r="44" spans="1:15" ht="12.75">
      <c r="A44" s="907"/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907"/>
      <c r="O44" s="907"/>
    </row>
    <row r="45" spans="1:15" ht="12.75">
      <c r="A45" s="465"/>
      <c r="B45" s="464"/>
      <c r="C45" s="465"/>
      <c r="D45" s="465"/>
      <c r="E45" s="466"/>
      <c r="F45" s="466"/>
      <c r="G45" s="445"/>
      <c r="H45" s="466"/>
      <c r="I45" s="466"/>
      <c r="J45" s="466"/>
      <c r="K45" s="466"/>
      <c r="L45" s="445"/>
      <c r="M45" s="466"/>
      <c r="N45" s="466"/>
      <c r="O45" s="466"/>
    </row>
    <row r="46" spans="1:15" ht="12.75">
      <c r="A46" s="468" t="s">
        <v>636</v>
      </c>
      <c r="B46" s="443"/>
      <c r="C46" s="440"/>
      <c r="D46" s="440"/>
      <c r="E46" s="437"/>
      <c r="F46" s="437"/>
      <c r="G46" s="908">
        <v>2020</v>
      </c>
      <c r="H46" s="908"/>
      <c r="I46" s="908"/>
      <c r="J46" s="908"/>
      <c r="K46" s="437"/>
      <c r="L46" s="908" t="s">
        <v>1206</v>
      </c>
      <c r="M46" s="908"/>
      <c r="N46" s="908"/>
      <c r="O46" s="908"/>
    </row>
    <row r="47" spans="1:15" ht="12.75">
      <c r="A47" s="465"/>
      <c r="B47" s="443"/>
      <c r="C47" s="440"/>
      <c r="D47" s="440"/>
      <c r="E47" s="437"/>
      <c r="F47" s="437"/>
      <c r="G47" s="442"/>
      <c r="H47" s="437"/>
      <c r="I47" s="437"/>
      <c r="J47" s="437"/>
      <c r="K47" s="437"/>
      <c r="L47" s="442"/>
      <c r="M47" s="437"/>
      <c r="N47" s="437"/>
      <c r="O47" s="437"/>
    </row>
    <row r="48" spans="1:18" ht="12.75">
      <c r="A48" s="465"/>
      <c r="B48" s="444" t="s">
        <v>617</v>
      </c>
      <c r="C48" s="440"/>
      <c r="D48" s="440"/>
      <c r="E48" s="905" t="s">
        <v>650</v>
      </c>
      <c r="F48" s="437"/>
      <c r="G48" s="439">
        <v>2265019</v>
      </c>
      <c r="H48" s="905" t="s">
        <v>650</v>
      </c>
      <c r="I48" s="905" t="s">
        <v>640</v>
      </c>
      <c r="J48" s="906">
        <v>0.3786702283046215</v>
      </c>
      <c r="K48" s="437"/>
      <c r="L48" s="439">
        <v>2376561</v>
      </c>
      <c r="M48" s="905" t="s">
        <v>650</v>
      </c>
      <c r="N48" s="905" t="s">
        <v>640</v>
      </c>
      <c r="O48" s="906">
        <v>0.3749353956673857</v>
      </c>
      <c r="P48" s="629">
        <v>-0.0037348326372357854</v>
      </c>
      <c r="Q48" s="630">
        <v>111542</v>
      </c>
      <c r="R48" s="631">
        <v>0.04924550301785548</v>
      </c>
    </row>
    <row r="49" spans="1:18" ht="12.75">
      <c r="A49" s="465"/>
      <c r="B49" s="443" t="s">
        <v>627</v>
      </c>
      <c r="C49" s="440"/>
      <c r="D49" s="440"/>
      <c r="E49" s="905"/>
      <c r="F49" s="437"/>
      <c r="G49" s="442">
        <v>5981508.000089999</v>
      </c>
      <c r="H49" s="905"/>
      <c r="I49" s="905"/>
      <c r="J49" s="906"/>
      <c r="K49" s="437"/>
      <c r="L49" s="442">
        <v>6338588.0006599985</v>
      </c>
      <c r="M49" s="905"/>
      <c r="N49" s="905"/>
      <c r="O49" s="906"/>
      <c r="Q49" s="630">
        <v>357080.0005699992</v>
      </c>
      <c r="R49" s="631">
        <v>0.05969732056943274</v>
      </c>
    </row>
    <row r="50" spans="1:15" ht="12.75">
      <c r="A50" s="465"/>
      <c r="B50" s="464"/>
      <c r="C50" s="465"/>
      <c r="D50" s="465"/>
      <c r="E50" s="469"/>
      <c r="F50" s="466"/>
      <c r="G50" s="445"/>
      <c r="H50" s="469"/>
      <c r="I50" s="469"/>
      <c r="J50" s="470"/>
      <c r="K50" s="466"/>
      <c r="L50" s="445"/>
      <c r="M50" s="469"/>
      <c r="N50" s="469"/>
      <c r="O50" s="470"/>
    </row>
    <row r="51" spans="1:15" ht="12.75">
      <c r="A51" s="907"/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</row>
    <row r="52" spans="1:15" ht="12.75">
      <c r="A52" s="465"/>
      <c r="B52" s="464"/>
      <c r="C52" s="440"/>
      <c r="D52" s="465"/>
      <c r="E52" s="466"/>
      <c r="F52" s="466"/>
      <c r="G52" s="445"/>
      <c r="H52" s="466"/>
      <c r="I52" s="466"/>
      <c r="J52" s="466"/>
      <c r="K52" s="466"/>
      <c r="L52" s="445"/>
      <c r="M52" s="466"/>
      <c r="N52" s="466"/>
      <c r="O52" s="466"/>
    </row>
    <row r="53" spans="1:15" ht="12.75">
      <c r="A53" s="468" t="s">
        <v>638</v>
      </c>
      <c r="B53" s="443"/>
      <c r="C53" s="440"/>
      <c r="D53" s="440"/>
      <c r="E53" s="437"/>
      <c r="F53" s="437"/>
      <c r="G53" s="908">
        <v>2020</v>
      </c>
      <c r="H53" s="908"/>
      <c r="I53" s="908"/>
      <c r="J53" s="908"/>
      <c r="K53" s="437"/>
      <c r="L53" s="908" t="s">
        <v>1206</v>
      </c>
      <c r="M53" s="908"/>
      <c r="N53" s="908"/>
      <c r="O53" s="908"/>
    </row>
    <row r="54" spans="1:15" ht="12.75">
      <c r="A54" s="465"/>
      <c r="B54" s="443"/>
      <c r="C54" s="440"/>
      <c r="D54" s="440"/>
      <c r="E54" s="437"/>
      <c r="F54" s="437"/>
      <c r="G54" s="442"/>
      <c r="H54" s="437"/>
      <c r="I54" s="437"/>
      <c r="J54" s="437"/>
      <c r="K54" s="437"/>
      <c r="L54" s="442"/>
      <c r="M54" s="437"/>
      <c r="N54" s="437"/>
      <c r="O54" s="437"/>
    </row>
    <row r="55" spans="1:18" ht="12.75">
      <c r="A55" s="465"/>
      <c r="B55" s="444" t="s">
        <v>627</v>
      </c>
      <c r="C55" s="440"/>
      <c r="D55" s="440"/>
      <c r="E55" s="905" t="s">
        <v>650</v>
      </c>
      <c r="F55" s="437"/>
      <c r="G55" s="439">
        <v>5981508.000089999</v>
      </c>
      <c r="H55" s="905" t="s">
        <v>650</v>
      </c>
      <c r="I55" s="905" t="s">
        <v>640</v>
      </c>
      <c r="J55" s="906">
        <v>0.18418314890635487</v>
      </c>
      <c r="K55" s="437"/>
      <c r="L55" s="439">
        <v>6338588.0006599985</v>
      </c>
      <c r="M55" s="905" t="s">
        <v>650</v>
      </c>
      <c r="N55" s="905" t="s">
        <v>640</v>
      </c>
      <c r="O55" s="906">
        <v>0.19109142546477828</v>
      </c>
      <c r="P55" s="629">
        <v>0.00690827655842341</v>
      </c>
      <c r="Q55" s="630">
        <v>357080.0005699992</v>
      </c>
      <c r="R55" s="631">
        <v>0.05969732056943274</v>
      </c>
    </row>
    <row r="56" spans="1:18" ht="12.75">
      <c r="A56" s="465"/>
      <c r="B56" s="443" t="s">
        <v>637</v>
      </c>
      <c r="C56" s="440"/>
      <c r="D56" s="440"/>
      <c r="E56" s="905"/>
      <c r="F56" s="437"/>
      <c r="G56" s="442">
        <v>32475870.00009</v>
      </c>
      <c r="H56" s="905"/>
      <c r="I56" s="905"/>
      <c r="J56" s="906"/>
      <c r="K56" s="437"/>
      <c r="L56" s="442">
        <v>33170447.00066</v>
      </c>
      <c r="M56" s="905"/>
      <c r="N56" s="905"/>
      <c r="O56" s="906"/>
      <c r="Q56" s="630">
        <v>694577.0005699992</v>
      </c>
      <c r="R56" s="631">
        <v>0.021387479398337114</v>
      </c>
    </row>
    <row r="57" spans="1:15" ht="12.75">
      <c r="A57" s="465"/>
      <c r="B57" s="481"/>
      <c r="C57" s="465"/>
      <c r="D57" s="465"/>
      <c r="E57" s="466"/>
      <c r="F57" s="466"/>
      <c r="G57" s="445"/>
      <c r="H57" s="466"/>
      <c r="I57" s="466"/>
      <c r="J57" s="466"/>
      <c r="K57" s="466"/>
      <c r="L57" s="467"/>
      <c r="M57" s="466"/>
      <c r="N57" s="466"/>
      <c r="O57" s="466"/>
    </row>
    <row r="58" spans="1:15" ht="12.75">
      <c r="A58" s="907"/>
      <c r="B58" s="907"/>
      <c r="C58" s="907"/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</row>
    <row r="59" spans="1:15" ht="17.25">
      <c r="A59" s="911" t="s">
        <v>641</v>
      </c>
      <c r="B59" s="911"/>
      <c r="C59" s="911"/>
      <c r="D59" s="911"/>
      <c r="E59" s="911"/>
      <c r="F59" s="911"/>
      <c r="G59" s="911"/>
      <c r="H59" s="911"/>
      <c r="I59" s="911"/>
      <c r="J59" s="911"/>
      <c r="K59" s="911"/>
      <c r="L59" s="911"/>
      <c r="M59" s="911"/>
      <c r="N59" s="911"/>
      <c r="O59" s="911"/>
    </row>
    <row r="60" spans="1:15" ht="12.75">
      <c r="A60" s="471"/>
      <c r="B60" s="472"/>
      <c r="C60" s="471"/>
      <c r="D60" s="471"/>
      <c r="E60" s="471"/>
      <c r="F60" s="471"/>
      <c r="G60" s="473"/>
      <c r="H60" s="471"/>
      <c r="I60" s="471"/>
      <c r="J60" s="471"/>
      <c r="K60" s="471"/>
      <c r="L60" s="472"/>
      <c r="M60" s="471"/>
      <c r="N60" s="471"/>
      <c r="O60" s="471"/>
    </row>
    <row r="61" spans="1:15" ht="15">
      <c r="A61" s="474"/>
      <c r="B61" s="472"/>
      <c r="C61" s="471"/>
      <c r="D61" s="471"/>
      <c r="E61" s="471"/>
      <c r="F61" s="471"/>
      <c r="G61" s="473"/>
      <c r="H61" s="471"/>
      <c r="I61" s="471"/>
      <c r="J61" s="471"/>
      <c r="K61" s="471"/>
      <c r="L61" s="472"/>
      <c r="M61" s="471"/>
      <c r="N61" s="471"/>
      <c r="O61" s="471"/>
    </row>
    <row r="62" spans="1:15" ht="12.75">
      <c r="A62" s="471"/>
      <c r="B62" s="472"/>
      <c r="C62" s="471"/>
      <c r="D62" s="471"/>
      <c r="E62" s="471"/>
      <c r="F62" s="471"/>
      <c r="G62" s="473"/>
      <c r="H62" s="471"/>
      <c r="I62" s="471"/>
      <c r="J62" s="471"/>
      <c r="K62" s="471"/>
      <c r="L62" s="472"/>
      <c r="M62" s="471"/>
      <c r="N62" s="471"/>
      <c r="O62" s="471"/>
    </row>
    <row r="63" spans="1:15" ht="12.75">
      <c r="A63" s="468" t="s">
        <v>619</v>
      </c>
      <c r="B63" s="443"/>
      <c r="C63" s="440"/>
      <c r="D63" s="440"/>
      <c r="E63" s="437"/>
      <c r="F63" s="437"/>
      <c r="G63" s="908">
        <v>2020</v>
      </c>
      <c r="H63" s="908"/>
      <c r="I63" s="908"/>
      <c r="J63" s="908"/>
      <c r="K63" s="437"/>
      <c r="L63" s="908" t="s">
        <v>1206</v>
      </c>
      <c r="M63" s="908"/>
      <c r="N63" s="908"/>
      <c r="O63" s="908"/>
    </row>
    <row r="64" spans="1:15" ht="12.75">
      <c r="A64" s="465"/>
      <c r="B64" s="443"/>
      <c r="C64" s="440"/>
      <c r="D64" s="440"/>
      <c r="E64" s="437"/>
      <c r="F64" s="437"/>
      <c r="G64" s="442"/>
      <c r="H64" s="437"/>
      <c r="I64" s="437"/>
      <c r="J64" s="437"/>
      <c r="K64" s="437"/>
      <c r="L64" s="442"/>
      <c r="M64" s="437"/>
      <c r="N64" s="437"/>
      <c r="O64" s="437"/>
    </row>
    <row r="65" spans="1:18" ht="12.75">
      <c r="A65" s="465"/>
      <c r="B65" s="444" t="s">
        <v>611</v>
      </c>
      <c r="C65" s="440"/>
      <c r="D65" s="440"/>
      <c r="E65" s="905" t="s">
        <v>650</v>
      </c>
      <c r="F65" s="437"/>
      <c r="G65" s="439">
        <v>297330.0000899992</v>
      </c>
      <c r="H65" s="905" t="s">
        <v>650</v>
      </c>
      <c r="I65" s="905" t="s">
        <v>640</v>
      </c>
      <c r="J65" s="906">
        <v>0.03539574173620193</v>
      </c>
      <c r="K65" s="437"/>
      <c r="L65" s="439">
        <v>419858.0006599982</v>
      </c>
      <c r="M65" s="905" t="s">
        <v>650</v>
      </c>
      <c r="N65" s="905" t="s">
        <v>640</v>
      </c>
      <c r="O65" s="906">
        <v>0.04809020199103481</v>
      </c>
      <c r="P65" s="629">
        <v>0.012694460254832882</v>
      </c>
      <c r="Q65" s="630">
        <v>122528.00056999904</v>
      </c>
      <c r="R65" s="631">
        <v>0.4120943077822988</v>
      </c>
    </row>
    <row r="66" spans="1:18" ht="12.75">
      <c r="A66" s="465"/>
      <c r="B66" s="443" t="s">
        <v>615</v>
      </c>
      <c r="C66" s="440"/>
      <c r="D66" s="440"/>
      <c r="E66" s="905"/>
      <c r="F66" s="437"/>
      <c r="G66" s="442">
        <v>8400163</v>
      </c>
      <c r="H66" s="905"/>
      <c r="I66" s="905"/>
      <c r="J66" s="906"/>
      <c r="K66" s="437"/>
      <c r="L66" s="442">
        <v>8730635</v>
      </c>
      <c r="M66" s="905"/>
      <c r="N66" s="905"/>
      <c r="O66" s="906"/>
      <c r="Q66" s="630">
        <v>330472</v>
      </c>
      <c r="R66" s="631">
        <v>0.03934114135642368</v>
      </c>
    </row>
    <row r="67" spans="1:15" ht="12.75">
      <c r="A67" s="468"/>
      <c r="B67" s="464"/>
      <c r="C67" s="465"/>
      <c r="D67" s="465"/>
      <c r="E67" s="466"/>
      <c r="F67" s="466"/>
      <c r="G67" s="913"/>
      <c r="H67" s="913"/>
      <c r="I67" s="913"/>
      <c r="J67" s="913"/>
      <c r="K67" s="466"/>
      <c r="L67" s="913"/>
      <c r="M67" s="913"/>
      <c r="N67" s="913"/>
      <c r="O67" s="913"/>
    </row>
    <row r="68" spans="1:15" ht="12.75">
      <c r="A68" s="907"/>
      <c r="B68" s="907"/>
      <c r="C68" s="907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</row>
    <row r="69" spans="1:15" ht="12.75">
      <c r="A69" s="465"/>
      <c r="B69" s="464"/>
      <c r="C69" s="465"/>
      <c r="D69" s="465"/>
      <c r="E69" s="466"/>
      <c r="F69" s="466"/>
      <c r="G69" s="445"/>
      <c r="H69" s="466"/>
      <c r="I69" s="466"/>
      <c r="J69" s="466"/>
      <c r="K69" s="466"/>
      <c r="L69" s="445"/>
      <c r="M69" s="466"/>
      <c r="N69" s="466"/>
      <c r="O69" s="466"/>
    </row>
    <row r="70" spans="1:15" ht="12.75">
      <c r="A70" s="468" t="s">
        <v>625</v>
      </c>
      <c r="B70" s="443"/>
      <c r="C70" s="440"/>
      <c r="D70" s="440"/>
      <c r="E70" s="905"/>
      <c r="F70" s="437"/>
      <c r="G70" s="908">
        <v>2020</v>
      </c>
      <c r="H70" s="908"/>
      <c r="I70" s="908"/>
      <c r="J70" s="908"/>
      <c r="K70" s="437"/>
      <c r="L70" s="909" t="s">
        <v>1206</v>
      </c>
      <c r="M70" s="909"/>
      <c r="N70" s="909"/>
      <c r="O70" s="909"/>
    </row>
    <row r="71" spans="1:15" ht="12.75">
      <c r="A71" s="465"/>
      <c r="B71" s="443"/>
      <c r="C71" s="440"/>
      <c r="D71" s="440"/>
      <c r="E71" s="905"/>
      <c r="F71" s="437"/>
      <c r="G71" s="442"/>
      <c r="H71" s="441"/>
      <c r="I71" s="441"/>
      <c r="J71" s="441"/>
      <c r="K71" s="437"/>
      <c r="L71" s="442"/>
      <c r="M71" s="441"/>
      <c r="N71" s="441"/>
      <c r="O71" s="441"/>
    </row>
    <row r="72" spans="1:18" ht="12.75">
      <c r="A72" s="468"/>
      <c r="B72" s="444" t="s">
        <v>611</v>
      </c>
      <c r="C72" s="440"/>
      <c r="D72" s="440"/>
      <c r="E72" s="905" t="s">
        <v>650</v>
      </c>
      <c r="F72" s="437"/>
      <c r="G72" s="439">
        <v>297330.0000899992</v>
      </c>
      <c r="H72" s="905" t="s">
        <v>650</v>
      </c>
      <c r="I72" s="905" t="s">
        <v>640</v>
      </c>
      <c r="J72" s="906">
        <v>0.009155412929353368</v>
      </c>
      <c r="K72" s="437"/>
      <c r="L72" s="439">
        <v>419858.0006599982</v>
      </c>
      <c r="M72" s="905" t="s">
        <v>650</v>
      </c>
      <c r="N72" s="905" t="s">
        <v>640</v>
      </c>
      <c r="O72" s="906">
        <v>0.01265759248465956</v>
      </c>
      <c r="P72" s="629">
        <v>0.003502179555306191</v>
      </c>
      <c r="Q72" s="630">
        <v>122528.00056999904</v>
      </c>
      <c r="R72" s="631">
        <v>0.4120943077822988</v>
      </c>
    </row>
    <row r="73" spans="1:18" ht="12.75">
      <c r="A73" s="465"/>
      <c r="B73" s="443" t="s">
        <v>614</v>
      </c>
      <c r="C73" s="440"/>
      <c r="D73" s="440"/>
      <c r="E73" s="905"/>
      <c r="F73" s="437"/>
      <c r="G73" s="442">
        <v>32475870</v>
      </c>
      <c r="H73" s="905"/>
      <c r="I73" s="905"/>
      <c r="J73" s="906"/>
      <c r="K73" s="437"/>
      <c r="L73" s="442">
        <v>33170447</v>
      </c>
      <c r="M73" s="905"/>
      <c r="N73" s="905"/>
      <c r="O73" s="906"/>
      <c r="Q73" s="630">
        <v>694577</v>
      </c>
      <c r="R73" s="631">
        <v>0.021387479380844916</v>
      </c>
    </row>
    <row r="74" spans="1:15" ht="12.75">
      <c r="A74" s="465"/>
      <c r="B74" s="464"/>
      <c r="C74" s="465"/>
      <c r="D74" s="465"/>
      <c r="E74" s="475"/>
      <c r="F74" s="466"/>
      <c r="G74" s="445"/>
      <c r="H74" s="475"/>
      <c r="I74" s="475"/>
      <c r="J74" s="476"/>
      <c r="K74" s="466"/>
      <c r="L74" s="445"/>
      <c r="M74" s="475"/>
      <c r="N74" s="475"/>
      <c r="O74" s="476"/>
    </row>
    <row r="75" spans="1:15" ht="12.75">
      <c r="A75" s="907"/>
      <c r="B75" s="907"/>
      <c r="C75" s="907"/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</row>
    <row r="76" spans="1:15" ht="12.75">
      <c r="A76" s="465"/>
      <c r="B76" s="464"/>
      <c r="C76" s="465"/>
      <c r="D76" s="465"/>
      <c r="E76" s="475"/>
      <c r="F76" s="466"/>
      <c r="G76" s="445"/>
      <c r="H76" s="475"/>
      <c r="I76" s="475"/>
      <c r="J76" s="476"/>
      <c r="K76" s="466"/>
      <c r="L76" s="445"/>
      <c r="M76" s="475"/>
      <c r="N76" s="475"/>
      <c r="O76" s="476"/>
    </row>
    <row r="77" spans="1:15" ht="12.75">
      <c r="A77" s="468" t="s">
        <v>629</v>
      </c>
      <c r="B77" s="443"/>
      <c r="C77" s="440"/>
      <c r="D77" s="440"/>
      <c r="E77" s="437"/>
      <c r="F77" s="437"/>
      <c r="G77" s="908">
        <v>2020</v>
      </c>
      <c r="H77" s="908"/>
      <c r="I77" s="908"/>
      <c r="J77" s="908"/>
      <c r="K77" s="437"/>
      <c r="L77" s="908" t="s">
        <v>1206</v>
      </c>
      <c r="M77" s="908"/>
      <c r="N77" s="908"/>
      <c r="O77" s="908"/>
    </row>
    <row r="78" spans="1:15" ht="12.75">
      <c r="A78" s="465"/>
      <c r="B78" s="443"/>
      <c r="C78" s="440"/>
      <c r="D78" s="440"/>
      <c r="E78" s="437"/>
      <c r="F78" s="437"/>
      <c r="G78" s="442"/>
      <c r="H78" s="437"/>
      <c r="I78" s="437"/>
      <c r="J78" s="437"/>
      <c r="K78" s="437"/>
      <c r="L78" s="442"/>
      <c r="M78" s="437"/>
      <c r="N78" s="437"/>
      <c r="O78" s="437"/>
    </row>
    <row r="79" spans="1:18" ht="12.75">
      <c r="A79" s="465"/>
      <c r="B79" s="444" t="s">
        <v>611</v>
      </c>
      <c r="C79" s="440"/>
      <c r="D79" s="440"/>
      <c r="E79" s="905" t="s">
        <v>650</v>
      </c>
      <c r="F79" s="437"/>
      <c r="G79" s="439">
        <v>297330.0000899992</v>
      </c>
      <c r="H79" s="905" t="s">
        <v>650</v>
      </c>
      <c r="I79" s="905" t="s">
        <v>640</v>
      </c>
      <c r="J79" s="906">
        <v>0.04970820068877706</v>
      </c>
      <c r="K79" s="437"/>
      <c r="L79" s="439">
        <v>419858.0006599982</v>
      </c>
      <c r="M79" s="905" t="s">
        <v>650</v>
      </c>
      <c r="N79" s="905" t="s">
        <v>640</v>
      </c>
      <c r="O79" s="906">
        <v>0.06623841155416332</v>
      </c>
      <c r="P79" s="629">
        <v>0.016530210865386266</v>
      </c>
      <c r="Q79" s="630">
        <v>122528.00056999904</v>
      </c>
      <c r="R79" s="631">
        <v>0.4120943077822988</v>
      </c>
    </row>
    <row r="80" spans="1:18" ht="12.75">
      <c r="A80" s="465"/>
      <c r="B80" s="443" t="s">
        <v>627</v>
      </c>
      <c r="C80" s="440"/>
      <c r="D80" s="440"/>
      <c r="E80" s="905"/>
      <c r="F80" s="437"/>
      <c r="G80" s="442">
        <v>5981508.000089999</v>
      </c>
      <c r="H80" s="905"/>
      <c r="I80" s="905"/>
      <c r="J80" s="906"/>
      <c r="K80" s="437"/>
      <c r="L80" s="442">
        <v>6338588.0006599985</v>
      </c>
      <c r="M80" s="905"/>
      <c r="N80" s="905"/>
      <c r="O80" s="906"/>
      <c r="Q80" s="630">
        <v>357080.0005699992</v>
      </c>
      <c r="R80" s="631">
        <v>0.05969732056943274</v>
      </c>
    </row>
    <row r="81" spans="1:15" ht="12.75">
      <c r="A81" s="468"/>
      <c r="B81" s="464"/>
      <c r="C81" s="465"/>
      <c r="D81" s="465"/>
      <c r="E81" s="466"/>
      <c r="F81" s="466"/>
      <c r="G81" s="913"/>
      <c r="H81" s="913"/>
      <c r="I81" s="913"/>
      <c r="J81" s="913"/>
      <c r="K81" s="466"/>
      <c r="L81" s="913"/>
      <c r="M81" s="913"/>
      <c r="N81" s="913"/>
      <c r="O81" s="913"/>
    </row>
    <row r="82" spans="1:15" ht="12.75">
      <c r="A82" s="907"/>
      <c r="B82" s="907"/>
      <c r="C82" s="907"/>
      <c r="D82" s="907"/>
      <c r="E82" s="907"/>
      <c r="F82" s="907"/>
      <c r="G82" s="907"/>
      <c r="H82" s="907"/>
      <c r="I82" s="907"/>
      <c r="J82" s="907"/>
      <c r="K82" s="907"/>
      <c r="L82" s="907"/>
      <c r="M82" s="907"/>
      <c r="N82" s="907"/>
      <c r="O82" s="907"/>
    </row>
    <row r="83" spans="1:15" ht="12.75">
      <c r="A83" s="465"/>
      <c r="B83" s="464"/>
      <c r="C83" s="465"/>
      <c r="D83" s="465"/>
      <c r="E83" s="466"/>
      <c r="F83" s="466"/>
      <c r="G83" s="445"/>
      <c r="H83" s="466"/>
      <c r="I83" s="466"/>
      <c r="J83" s="466"/>
      <c r="K83" s="466"/>
      <c r="L83" s="445"/>
      <c r="M83" s="466"/>
      <c r="N83" s="466"/>
      <c r="O83" s="466"/>
    </row>
    <row r="84" spans="1:15" ht="12.75">
      <c r="A84" s="471"/>
      <c r="C84" s="471"/>
      <c r="D84" s="471"/>
      <c r="E84" s="471"/>
      <c r="F84" s="471"/>
      <c r="G84" s="473"/>
      <c r="H84" s="471"/>
      <c r="I84" s="471"/>
      <c r="J84" s="471"/>
      <c r="K84" s="471"/>
      <c r="L84" s="472"/>
      <c r="M84" s="471"/>
      <c r="N84" s="471"/>
      <c r="O84" s="471"/>
    </row>
    <row r="85" spans="1:15" ht="17.25">
      <c r="A85" s="911" t="s">
        <v>642</v>
      </c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</row>
    <row r="86" spans="1:15" ht="12.75">
      <c r="A86" s="471"/>
      <c r="B86" s="472"/>
      <c r="C86" s="471"/>
      <c r="D86" s="471"/>
      <c r="E86" s="471"/>
      <c r="F86" s="471"/>
      <c r="G86" s="473"/>
      <c r="H86" s="471"/>
      <c r="I86" s="471"/>
      <c r="J86" s="471"/>
      <c r="K86" s="471"/>
      <c r="L86" s="472"/>
      <c r="M86" s="471"/>
      <c r="N86" s="471"/>
      <c r="O86" s="471"/>
    </row>
    <row r="87" spans="1:15" ht="15">
      <c r="A87" s="474"/>
      <c r="B87" s="472"/>
      <c r="C87" s="471"/>
      <c r="D87" s="471"/>
      <c r="E87" s="471"/>
      <c r="F87" s="471"/>
      <c r="G87" s="473"/>
      <c r="H87" s="471"/>
      <c r="I87" s="471"/>
      <c r="J87" s="471"/>
      <c r="K87" s="471"/>
      <c r="L87" s="472"/>
      <c r="M87" s="471"/>
      <c r="N87" s="471"/>
      <c r="O87" s="471"/>
    </row>
    <row r="88" spans="1:15" ht="12.75">
      <c r="A88" s="471"/>
      <c r="B88" s="472"/>
      <c r="C88" s="471"/>
      <c r="D88" s="471"/>
      <c r="E88" s="471"/>
      <c r="F88" s="471"/>
      <c r="G88" s="473"/>
      <c r="H88" s="471"/>
      <c r="I88" s="471"/>
      <c r="J88" s="471"/>
      <c r="K88" s="471"/>
      <c r="L88" s="472"/>
      <c r="M88" s="471"/>
      <c r="N88" s="471"/>
      <c r="O88" s="471"/>
    </row>
    <row r="89" spans="1:15" ht="12.75">
      <c r="A89" s="468" t="s">
        <v>620</v>
      </c>
      <c r="B89" s="443"/>
      <c r="C89" s="440"/>
      <c r="D89" s="440"/>
      <c r="E89" s="437"/>
      <c r="F89" s="437"/>
      <c r="G89" s="908">
        <v>2020</v>
      </c>
      <c r="H89" s="908"/>
      <c r="I89" s="908"/>
      <c r="J89" s="908"/>
      <c r="K89" s="437"/>
      <c r="L89" s="908" t="s">
        <v>1206</v>
      </c>
      <c r="M89" s="908"/>
      <c r="N89" s="908"/>
      <c r="O89" s="908"/>
    </row>
    <row r="90" spans="1:15" ht="12.75">
      <c r="A90" s="465"/>
      <c r="B90" s="443"/>
      <c r="C90" s="440"/>
      <c r="D90" s="440"/>
      <c r="E90" s="437"/>
      <c r="F90" s="437"/>
      <c r="G90" s="442"/>
      <c r="H90" s="437"/>
      <c r="I90" s="437"/>
      <c r="J90" s="437"/>
      <c r="K90" s="437"/>
      <c r="L90" s="442"/>
      <c r="M90" s="437"/>
      <c r="N90" s="437"/>
      <c r="O90" s="437"/>
    </row>
    <row r="91" spans="1:18" ht="12.75">
      <c r="A91" s="465"/>
      <c r="B91" s="444" t="s">
        <v>612</v>
      </c>
      <c r="C91" s="440"/>
      <c r="D91" s="440"/>
      <c r="E91" s="905" t="s">
        <v>650</v>
      </c>
      <c r="F91" s="437"/>
      <c r="G91" s="508">
        <v>22351873</v>
      </c>
      <c r="H91" s="912" t="s">
        <v>650</v>
      </c>
      <c r="I91" s="912" t="s">
        <v>640</v>
      </c>
      <c r="J91" s="910">
        <v>0.7361863328760249</v>
      </c>
      <c r="K91" s="509"/>
      <c r="L91" s="508">
        <v>22088831</v>
      </c>
      <c r="M91" s="905" t="s">
        <v>650</v>
      </c>
      <c r="N91" s="905" t="s">
        <v>640</v>
      </c>
      <c r="O91" s="910">
        <v>0.714306327384788</v>
      </c>
      <c r="P91" s="629">
        <v>-0.02188000549123681</v>
      </c>
      <c r="Q91" s="630">
        <v>-263042</v>
      </c>
      <c r="R91" s="631">
        <v>-0.011768230787639139</v>
      </c>
    </row>
    <row r="92" spans="1:18" ht="12.75">
      <c r="A92" s="465"/>
      <c r="B92" s="443" t="s">
        <v>651</v>
      </c>
      <c r="C92" s="440"/>
      <c r="D92" s="440"/>
      <c r="E92" s="905"/>
      <c r="F92" s="437"/>
      <c r="G92" s="510">
        <v>30361706</v>
      </c>
      <c r="H92" s="912"/>
      <c r="I92" s="912"/>
      <c r="J92" s="910"/>
      <c r="K92" s="509"/>
      <c r="L92" s="510">
        <v>30923471</v>
      </c>
      <c r="M92" s="905"/>
      <c r="N92" s="905"/>
      <c r="O92" s="910"/>
      <c r="Q92" s="630">
        <v>561765</v>
      </c>
      <c r="R92" s="631">
        <v>0.018502418803475668</v>
      </c>
    </row>
    <row r="93" spans="1:15" ht="12.75">
      <c r="A93" s="471"/>
      <c r="C93" s="471"/>
      <c r="D93" s="471"/>
      <c r="E93" s="471"/>
      <c r="F93" s="471"/>
      <c r="G93" s="473"/>
      <c r="H93" s="471"/>
      <c r="I93" s="471"/>
      <c r="J93" s="471"/>
      <c r="K93" s="471"/>
      <c r="L93" s="472"/>
      <c r="M93" s="471"/>
      <c r="N93" s="471"/>
      <c r="O93" s="471"/>
    </row>
    <row r="94" spans="1:15" ht="12.75">
      <c r="A94" s="907"/>
      <c r="B94" s="907"/>
      <c r="C94" s="907"/>
      <c r="D94" s="907"/>
      <c r="E94" s="907"/>
      <c r="F94" s="907"/>
      <c r="G94" s="907"/>
      <c r="H94" s="907"/>
      <c r="I94" s="907"/>
      <c r="J94" s="907"/>
      <c r="K94" s="907"/>
      <c r="L94" s="907"/>
      <c r="M94" s="907"/>
      <c r="N94" s="907"/>
      <c r="O94" s="907"/>
    </row>
    <row r="95" spans="1:15" ht="17.25">
      <c r="A95" s="478"/>
      <c r="B95" s="461"/>
      <c r="C95" s="478"/>
      <c r="D95" s="478"/>
      <c r="E95" s="478"/>
      <c r="F95" s="478"/>
      <c r="G95" s="461"/>
      <c r="H95" s="478"/>
      <c r="I95" s="478"/>
      <c r="J95" s="478"/>
      <c r="K95" s="478"/>
      <c r="L95" s="461"/>
      <c r="M95" s="478"/>
      <c r="N95" s="478"/>
      <c r="O95" s="478"/>
    </row>
    <row r="96" spans="1:15" ht="17.25">
      <c r="A96" s="911" t="s">
        <v>643</v>
      </c>
      <c r="B96" s="911"/>
      <c r="C96" s="911"/>
      <c r="D96" s="911"/>
      <c r="E96" s="911"/>
      <c r="F96" s="911"/>
      <c r="G96" s="911"/>
      <c r="H96" s="911"/>
      <c r="I96" s="911"/>
      <c r="J96" s="911"/>
      <c r="K96" s="911"/>
      <c r="L96" s="911"/>
      <c r="M96" s="911"/>
      <c r="N96" s="911"/>
      <c r="O96" s="911"/>
    </row>
    <row r="97" spans="1:15" ht="12.75">
      <c r="A97" s="471"/>
      <c r="B97" s="472"/>
      <c r="C97" s="471"/>
      <c r="D97" s="471"/>
      <c r="E97" s="471"/>
      <c r="F97" s="471"/>
      <c r="G97" s="473"/>
      <c r="H97" s="471"/>
      <c r="I97" s="471"/>
      <c r="J97" s="471"/>
      <c r="K97" s="471"/>
      <c r="L97" s="472"/>
      <c r="M97" s="471"/>
      <c r="N97" s="471"/>
      <c r="O97" s="471"/>
    </row>
    <row r="98" spans="1:15" ht="12.75">
      <c r="A98" s="471"/>
      <c r="B98" s="472"/>
      <c r="C98" s="471"/>
      <c r="D98" s="471"/>
      <c r="E98" s="471"/>
      <c r="F98" s="471"/>
      <c r="G98" s="473"/>
      <c r="H98" s="471"/>
      <c r="I98" s="471"/>
      <c r="J98" s="471"/>
      <c r="K98" s="471"/>
      <c r="L98" s="472"/>
      <c r="M98" s="471"/>
      <c r="N98" s="471"/>
      <c r="O98" s="471"/>
    </row>
    <row r="99" spans="1:15" ht="12.75">
      <c r="A99" s="468" t="s">
        <v>621</v>
      </c>
      <c r="B99" s="443"/>
      <c r="C99" s="440"/>
      <c r="D99" s="440"/>
      <c r="E99" s="905"/>
      <c r="F99" s="437"/>
      <c r="G99" s="908">
        <v>2020</v>
      </c>
      <c r="H99" s="908"/>
      <c r="I99" s="908"/>
      <c r="J99" s="908"/>
      <c r="K99" s="437"/>
      <c r="L99" s="909" t="s">
        <v>1206</v>
      </c>
      <c r="M99" s="909"/>
      <c r="N99" s="909"/>
      <c r="O99" s="909"/>
    </row>
    <row r="100" spans="1:15" ht="12.75">
      <c r="A100" s="465"/>
      <c r="B100" s="443"/>
      <c r="C100" s="440"/>
      <c r="D100" s="440"/>
      <c r="E100" s="905"/>
      <c r="F100" s="437"/>
      <c r="G100" s="442"/>
      <c r="H100" s="441"/>
      <c r="I100" s="441"/>
      <c r="J100" s="441"/>
      <c r="K100" s="437"/>
      <c r="L100" s="442"/>
      <c r="M100" s="441"/>
      <c r="N100" s="441"/>
      <c r="O100" s="441"/>
    </row>
    <row r="101" spans="1:18" ht="12.75">
      <c r="A101" s="468"/>
      <c r="B101" s="444" t="s">
        <v>613</v>
      </c>
      <c r="C101" s="440"/>
      <c r="D101" s="440"/>
      <c r="E101" s="905" t="s">
        <v>650</v>
      </c>
      <c r="F101" s="437"/>
      <c r="G101" s="439">
        <v>3441656</v>
      </c>
      <c r="H101" s="905" t="s">
        <v>650</v>
      </c>
      <c r="I101" s="905" t="s">
        <v>640</v>
      </c>
      <c r="J101" s="906">
        <v>1.5194821765292035</v>
      </c>
      <c r="K101" s="437"/>
      <c r="L101" s="439">
        <v>5697691</v>
      </c>
      <c r="M101" s="905" t="s">
        <v>650</v>
      </c>
      <c r="N101" s="905" t="s">
        <v>640</v>
      </c>
      <c r="O101" s="906">
        <v>2.3974520325798494</v>
      </c>
      <c r="P101" s="629">
        <v>0.8779698560506459</v>
      </c>
      <c r="Q101" s="630">
        <v>2256035</v>
      </c>
      <c r="R101" s="631">
        <v>0.6555085691306743</v>
      </c>
    </row>
    <row r="102" spans="1:18" ht="12.75">
      <c r="A102" s="465"/>
      <c r="B102" s="443" t="s">
        <v>617</v>
      </c>
      <c r="C102" s="440"/>
      <c r="D102" s="440"/>
      <c r="E102" s="905"/>
      <c r="F102" s="437"/>
      <c r="G102" s="442">
        <v>2265019</v>
      </c>
      <c r="H102" s="905"/>
      <c r="I102" s="905"/>
      <c r="J102" s="906"/>
      <c r="K102" s="437"/>
      <c r="L102" s="442">
        <v>2376561</v>
      </c>
      <c r="M102" s="905"/>
      <c r="N102" s="905"/>
      <c r="O102" s="906"/>
      <c r="Q102" s="630">
        <v>111542</v>
      </c>
      <c r="R102" s="631">
        <v>0.04924550301785548</v>
      </c>
    </row>
    <row r="103" spans="1:15" ht="12.75">
      <c r="A103" s="471"/>
      <c r="B103" s="472"/>
      <c r="C103" s="471"/>
      <c r="D103" s="471"/>
      <c r="E103" s="471"/>
      <c r="F103" s="471"/>
      <c r="G103" s="473"/>
      <c r="H103" s="471"/>
      <c r="I103" s="471"/>
      <c r="J103" s="471"/>
      <c r="K103" s="471"/>
      <c r="L103" s="473"/>
      <c r="M103" s="471"/>
      <c r="N103" s="471"/>
      <c r="O103" s="471"/>
    </row>
    <row r="104" spans="1:15" ht="12.75">
      <c r="A104" s="907"/>
      <c r="B104" s="907"/>
      <c r="C104" s="907"/>
      <c r="D104" s="907"/>
      <c r="E104" s="907"/>
      <c r="F104" s="907"/>
      <c r="G104" s="907"/>
      <c r="H104" s="907"/>
      <c r="I104" s="907"/>
      <c r="J104" s="907"/>
      <c r="K104" s="907"/>
      <c r="L104" s="907"/>
      <c r="M104" s="907"/>
      <c r="N104" s="907"/>
      <c r="O104" s="907"/>
    </row>
    <row r="105" spans="1:15" ht="12.75">
      <c r="A105" s="471"/>
      <c r="B105" s="472"/>
      <c r="C105" s="471"/>
      <c r="D105" s="471"/>
      <c r="E105" s="471"/>
      <c r="F105" s="471"/>
      <c r="G105" s="473"/>
      <c r="H105" s="471"/>
      <c r="I105" s="471"/>
      <c r="J105" s="471"/>
      <c r="K105" s="471"/>
      <c r="L105" s="473"/>
      <c r="M105" s="471"/>
      <c r="N105" s="471"/>
      <c r="O105" s="471"/>
    </row>
    <row r="106" spans="1:15" ht="12.75">
      <c r="A106" s="468" t="s">
        <v>626</v>
      </c>
      <c r="B106" s="443"/>
      <c r="C106" s="440"/>
      <c r="D106" s="440"/>
      <c r="E106" s="905"/>
      <c r="F106" s="437"/>
      <c r="G106" s="908">
        <v>2020</v>
      </c>
      <c r="H106" s="908"/>
      <c r="I106" s="908"/>
      <c r="J106" s="908"/>
      <c r="K106" s="437"/>
      <c r="L106" s="909" t="s">
        <v>1206</v>
      </c>
      <c r="M106" s="909"/>
      <c r="N106" s="909"/>
      <c r="O106" s="909"/>
    </row>
    <row r="107" spans="1:15" ht="12.75">
      <c r="A107" s="465"/>
      <c r="B107" s="443"/>
      <c r="C107" s="440"/>
      <c r="D107" s="440"/>
      <c r="E107" s="905"/>
      <c r="F107" s="437"/>
      <c r="G107" s="442"/>
      <c r="H107" s="441"/>
      <c r="I107" s="441"/>
      <c r="J107" s="441"/>
      <c r="K107" s="437"/>
      <c r="L107" s="442"/>
      <c r="M107" s="441"/>
      <c r="N107" s="441"/>
      <c r="O107" s="441"/>
    </row>
    <row r="108" spans="1:18" ht="12.75">
      <c r="A108" s="468"/>
      <c r="B108" s="444" t="s">
        <v>647</v>
      </c>
      <c r="C108" s="440"/>
      <c r="D108" s="440"/>
      <c r="E108" s="905" t="s">
        <v>650</v>
      </c>
      <c r="F108" s="437"/>
      <c r="G108" s="439">
        <v>3385806</v>
      </c>
      <c r="H108" s="905" t="s">
        <v>650</v>
      </c>
      <c r="I108" s="905" t="s">
        <v>640</v>
      </c>
      <c r="J108" s="906">
        <v>1.4948245467256567</v>
      </c>
      <c r="K108" s="437"/>
      <c r="L108" s="439">
        <v>5626883</v>
      </c>
      <c r="M108" s="905" t="s">
        <v>650</v>
      </c>
      <c r="N108" s="905" t="s">
        <v>640</v>
      </c>
      <c r="O108" s="906">
        <v>2.367657720546622</v>
      </c>
      <c r="P108" s="629">
        <v>0.8728331738209651</v>
      </c>
      <c r="Q108" s="630">
        <v>2241077</v>
      </c>
      <c r="R108" s="631">
        <v>0.6619035467478054</v>
      </c>
    </row>
    <row r="109" spans="1:18" ht="12.75">
      <c r="A109" s="465"/>
      <c r="B109" s="443" t="s">
        <v>617</v>
      </c>
      <c r="C109" s="440"/>
      <c r="D109" s="440"/>
      <c r="E109" s="905"/>
      <c r="F109" s="437"/>
      <c r="G109" s="442">
        <v>2265019</v>
      </c>
      <c r="H109" s="905"/>
      <c r="I109" s="905"/>
      <c r="J109" s="906"/>
      <c r="K109" s="437"/>
      <c r="L109" s="442">
        <v>2376561</v>
      </c>
      <c r="M109" s="905"/>
      <c r="N109" s="905"/>
      <c r="O109" s="906"/>
      <c r="Q109" s="630">
        <v>111542</v>
      </c>
      <c r="R109" s="631">
        <v>0.04924550301785548</v>
      </c>
    </row>
    <row r="110" spans="1:15" ht="12.75">
      <c r="A110" s="471"/>
      <c r="C110" s="471"/>
      <c r="D110" s="471"/>
      <c r="E110" s="471"/>
      <c r="F110" s="471"/>
      <c r="G110" s="473"/>
      <c r="H110" s="471"/>
      <c r="I110" s="471"/>
      <c r="J110" s="471"/>
      <c r="K110" s="471"/>
      <c r="L110" s="472"/>
      <c r="M110" s="471"/>
      <c r="N110" s="471"/>
      <c r="O110" s="471"/>
    </row>
    <row r="111" spans="1:15" ht="12.75">
      <c r="A111" s="907"/>
      <c r="B111" s="907"/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</row>
    <row r="112" spans="1:15" ht="12.75">
      <c r="A112" s="471"/>
      <c r="C112" s="471"/>
      <c r="D112" s="471"/>
      <c r="E112" s="471"/>
      <c r="F112" s="471"/>
      <c r="G112" s="473"/>
      <c r="H112" s="471"/>
      <c r="I112" s="471"/>
      <c r="J112" s="471"/>
      <c r="K112" s="471"/>
      <c r="L112" s="472"/>
      <c r="M112" s="471"/>
      <c r="N112" s="471"/>
      <c r="O112" s="471"/>
    </row>
    <row r="113" spans="1:15" ht="12.75">
      <c r="A113" s="471"/>
      <c r="C113" s="471"/>
      <c r="D113" s="471"/>
      <c r="E113" s="471"/>
      <c r="F113" s="471"/>
      <c r="G113" s="473"/>
      <c r="H113" s="471"/>
      <c r="I113" s="471"/>
      <c r="J113" s="471"/>
      <c r="K113" s="471"/>
      <c r="L113" s="472"/>
      <c r="M113" s="471"/>
      <c r="N113" s="471"/>
      <c r="O113" s="471"/>
    </row>
    <row r="114" spans="1:15" ht="12.75">
      <c r="A114" s="471"/>
      <c r="C114" s="471"/>
      <c r="D114" s="471"/>
      <c r="E114" s="471"/>
      <c r="F114" s="471"/>
      <c r="G114" s="473"/>
      <c r="H114" s="471"/>
      <c r="I114" s="471"/>
      <c r="J114" s="471"/>
      <c r="K114" s="471"/>
      <c r="L114" s="472"/>
      <c r="M114" s="471"/>
      <c r="N114" s="471"/>
      <c r="O114" s="471"/>
    </row>
    <row r="115" spans="1:15" ht="12.75">
      <c r="A115" s="471"/>
      <c r="C115" s="471"/>
      <c r="D115" s="471"/>
      <c r="E115" s="471"/>
      <c r="F115" s="471"/>
      <c r="G115" s="473"/>
      <c r="H115" s="471"/>
      <c r="I115" s="471"/>
      <c r="J115" s="471"/>
      <c r="K115" s="471"/>
      <c r="L115" s="472"/>
      <c r="M115" s="471"/>
      <c r="N115" s="471"/>
      <c r="O115" s="471"/>
    </row>
    <row r="116" spans="1:15" ht="12.75">
      <c r="A116" s="471"/>
      <c r="C116" s="471"/>
      <c r="D116" s="471"/>
      <c r="E116" s="471"/>
      <c r="F116" s="471"/>
      <c r="G116" s="473"/>
      <c r="H116" s="471"/>
      <c r="I116" s="471"/>
      <c r="J116" s="471"/>
      <c r="K116" s="471"/>
      <c r="L116" s="472"/>
      <c r="M116" s="471"/>
      <c r="N116" s="471"/>
      <c r="O116" s="471"/>
    </row>
    <row r="117" spans="1:15" ht="12.75">
      <c r="A117" s="471"/>
      <c r="C117" s="471"/>
      <c r="D117" s="471"/>
      <c r="E117" s="471"/>
      <c r="F117" s="471"/>
      <c r="G117" s="473"/>
      <c r="H117" s="471"/>
      <c r="I117" s="471"/>
      <c r="J117" s="471"/>
      <c r="K117" s="471"/>
      <c r="L117" s="472"/>
      <c r="M117" s="471"/>
      <c r="N117" s="471"/>
      <c r="O117" s="471"/>
    </row>
    <row r="118" spans="1:15" ht="12.75">
      <c r="A118" s="471"/>
      <c r="C118" s="471"/>
      <c r="D118" s="471"/>
      <c r="E118" s="471"/>
      <c r="F118" s="471"/>
      <c r="G118" s="473"/>
      <c r="H118" s="471"/>
      <c r="I118" s="471"/>
      <c r="J118" s="471"/>
      <c r="K118" s="471"/>
      <c r="L118" s="472"/>
      <c r="M118" s="471"/>
      <c r="N118" s="471"/>
      <c r="O118" s="471"/>
    </row>
    <row r="119" spans="1:15" ht="12.75">
      <c r="A119" s="471"/>
      <c r="C119" s="471"/>
      <c r="D119" s="471"/>
      <c r="E119" s="471"/>
      <c r="F119" s="471"/>
      <c r="G119" s="473"/>
      <c r="H119" s="471"/>
      <c r="I119" s="471"/>
      <c r="J119" s="471"/>
      <c r="K119" s="471"/>
      <c r="L119" s="472"/>
      <c r="M119" s="471"/>
      <c r="N119" s="471"/>
      <c r="O119" s="471"/>
    </row>
    <row r="120" spans="1:15" ht="12.75">
      <c r="A120" s="471"/>
      <c r="C120" s="471"/>
      <c r="D120" s="471"/>
      <c r="E120" s="471"/>
      <c r="F120" s="471"/>
      <c r="G120" s="473"/>
      <c r="H120" s="471"/>
      <c r="I120" s="471"/>
      <c r="J120" s="471"/>
      <c r="K120" s="471"/>
      <c r="L120" s="472"/>
      <c r="M120" s="471"/>
      <c r="N120" s="471"/>
      <c r="O120" s="471"/>
    </row>
    <row r="121" spans="1:15" ht="12.75">
      <c r="A121" s="471"/>
      <c r="C121" s="471"/>
      <c r="D121" s="471"/>
      <c r="E121" s="471"/>
      <c r="F121" s="471"/>
      <c r="G121" s="473"/>
      <c r="H121" s="471"/>
      <c r="I121" s="471"/>
      <c r="J121" s="471"/>
      <c r="K121" s="471"/>
      <c r="L121" s="472"/>
      <c r="M121" s="471"/>
      <c r="N121" s="471"/>
      <c r="O121" s="471"/>
    </row>
    <row r="122" spans="1:15" ht="12.75">
      <c r="A122" s="471"/>
      <c r="C122" s="471"/>
      <c r="D122" s="471"/>
      <c r="E122" s="471"/>
      <c r="F122" s="471"/>
      <c r="G122" s="473"/>
      <c r="H122" s="471"/>
      <c r="I122" s="471"/>
      <c r="J122" s="471"/>
      <c r="K122" s="471"/>
      <c r="L122" s="472"/>
      <c r="M122" s="471"/>
      <c r="N122" s="471"/>
      <c r="O122" s="471"/>
    </row>
    <row r="123" spans="1:15" ht="12.75">
      <c r="A123" s="471"/>
      <c r="C123" s="471"/>
      <c r="D123" s="471"/>
      <c r="E123" s="471"/>
      <c r="F123" s="471"/>
      <c r="G123" s="473"/>
      <c r="H123" s="471"/>
      <c r="I123" s="471"/>
      <c r="J123" s="471"/>
      <c r="K123" s="471"/>
      <c r="L123" s="472"/>
      <c r="M123" s="471"/>
      <c r="N123" s="471"/>
      <c r="O123" s="471"/>
    </row>
    <row r="124" spans="1:15" ht="12.75">
      <c r="A124" s="471"/>
      <c r="C124" s="471"/>
      <c r="D124" s="471"/>
      <c r="E124" s="471"/>
      <c r="F124" s="471"/>
      <c r="G124" s="473"/>
      <c r="H124" s="471"/>
      <c r="I124" s="471"/>
      <c r="J124" s="471"/>
      <c r="K124" s="471"/>
      <c r="L124" s="472"/>
      <c r="M124" s="471"/>
      <c r="N124" s="471"/>
      <c r="O124" s="471"/>
    </row>
    <row r="125" spans="1:15" ht="12.75">
      <c r="A125" s="471"/>
      <c r="C125" s="471"/>
      <c r="D125" s="471"/>
      <c r="E125" s="471"/>
      <c r="F125" s="471"/>
      <c r="G125" s="473"/>
      <c r="H125" s="471"/>
      <c r="I125" s="471"/>
      <c r="J125" s="471"/>
      <c r="K125" s="471"/>
      <c r="L125" s="472"/>
      <c r="M125" s="471"/>
      <c r="N125" s="471"/>
      <c r="O125" s="471"/>
    </row>
    <row r="126" spans="1:15" ht="12.75">
      <c r="A126" s="471"/>
      <c r="C126" s="471"/>
      <c r="D126" s="471"/>
      <c r="E126" s="471"/>
      <c r="F126" s="471"/>
      <c r="G126" s="473"/>
      <c r="H126" s="471"/>
      <c r="I126" s="471"/>
      <c r="J126" s="471"/>
      <c r="K126" s="471"/>
      <c r="L126" s="472"/>
      <c r="M126" s="471"/>
      <c r="N126" s="471"/>
      <c r="O126" s="471"/>
    </row>
  </sheetData>
  <sheetProtection password="CF21" sheet="1" objects="1" scenarios="1"/>
  <mergeCells count="151">
    <mergeCell ref="A1:O1"/>
    <mergeCell ref="G4:J4"/>
    <mergeCell ref="L4:O4"/>
    <mergeCell ref="E6:E7"/>
    <mergeCell ref="H6:H7"/>
    <mergeCell ref="I6:I7"/>
    <mergeCell ref="J6:J7"/>
    <mergeCell ref="M6:M7"/>
    <mergeCell ref="N6:N7"/>
    <mergeCell ref="O6:O7"/>
    <mergeCell ref="A9:O9"/>
    <mergeCell ref="G11:J11"/>
    <mergeCell ref="L11:O11"/>
    <mergeCell ref="E13:E14"/>
    <mergeCell ref="H13:H14"/>
    <mergeCell ref="I13:I14"/>
    <mergeCell ref="J13:J14"/>
    <mergeCell ref="M13:M14"/>
    <mergeCell ref="N13:N14"/>
    <mergeCell ref="O13:O14"/>
    <mergeCell ref="G18:J18"/>
    <mergeCell ref="L18:O18"/>
    <mergeCell ref="E20:E21"/>
    <mergeCell ref="H20:H21"/>
    <mergeCell ref="I20:I21"/>
    <mergeCell ref="J20:J21"/>
    <mergeCell ref="M20:M21"/>
    <mergeCell ref="N20:N21"/>
    <mergeCell ref="O20:O21"/>
    <mergeCell ref="A16:O16"/>
    <mergeCell ref="A23:O23"/>
    <mergeCell ref="G25:J25"/>
    <mergeCell ref="L25:O25"/>
    <mergeCell ref="E27:E28"/>
    <mergeCell ref="H27:H28"/>
    <mergeCell ref="I27:I28"/>
    <mergeCell ref="J27:J28"/>
    <mergeCell ref="M27:M28"/>
    <mergeCell ref="N27:N28"/>
    <mergeCell ref="O27:O28"/>
    <mergeCell ref="A30:O30"/>
    <mergeCell ref="G32:J32"/>
    <mergeCell ref="L32:O32"/>
    <mergeCell ref="E34:E35"/>
    <mergeCell ref="H34:H35"/>
    <mergeCell ref="I34:I35"/>
    <mergeCell ref="J34:J35"/>
    <mergeCell ref="M34:M35"/>
    <mergeCell ref="N34:N35"/>
    <mergeCell ref="O34:O35"/>
    <mergeCell ref="A37:O37"/>
    <mergeCell ref="G39:J39"/>
    <mergeCell ref="L39:O39"/>
    <mergeCell ref="E41:E42"/>
    <mergeCell ref="H41:H42"/>
    <mergeCell ref="I41:I42"/>
    <mergeCell ref="J41:J42"/>
    <mergeCell ref="M41:M42"/>
    <mergeCell ref="N41:N42"/>
    <mergeCell ref="O41:O42"/>
    <mergeCell ref="A44:O44"/>
    <mergeCell ref="G46:J46"/>
    <mergeCell ref="L46:O46"/>
    <mergeCell ref="E48:E49"/>
    <mergeCell ref="H48:H49"/>
    <mergeCell ref="I48:I49"/>
    <mergeCell ref="J48:J49"/>
    <mergeCell ref="M48:M49"/>
    <mergeCell ref="N48:N49"/>
    <mergeCell ref="O48:O49"/>
    <mergeCell ref="A51:O51"/>
    <mergeCell ref="G53:J53"/>
    <mergeCell ref="L53:O53"/>
    <mergeCell ref="E55:E56"/>
    <mergeCell ref="H55:H56"/>
    <mergeCell ref="I55:I56"/>
    <mergeCell ref="J55:J56"/>
    <mergeCell ref="M55:M56"/>
    <mergeCell ref="N55:N56"/>
    <mergeCell ref="O55:O56"/>
    <mergeCell ref="A58:O58"/>
    <mergeCell ref="A59:O59"/>
    <mergeCell ref="G63:J63"/>
    <mergeCell ref="L63:O63"/>
    <mergeCell ref="E65:E66"/>
    <mergeCell ref="H65:H66"/>
    <mergeCell ref="I65:I66"/>
    <mergeCell ref="J65:J66"/>
    <mergeCell ref="M65:M66"/>
    <mergeCell ref="N65:N66"/>
    <mergeCell ref="O65:O66"/>
    <mergeCell ref="G67:J67"/>
    <mergeCell ref="L67:O67"/>
    <mergeCell ref="A68:O68"/>
    <mergeCell ref="E70:E71"/>
    <mergeCell ref="G70:J70"/>
    <mergeCell ref="L70:O70"/>
    <mergeCell ref="E72:E73"/>
    <mergeCell ref="H72:H73"/>
    <mergeCell ref="I72:I73"/>
    <mergeCell ref="J72:J73"/>
    <mergeCell ref="M72:M73"/>
    <mergeCell ref="N72:N73"/>
    <mergeCell ref="O72:O73"/>
    <mergeCell ref="A75:O75"/>
    <mergeCell ref="G77:J77"/>
    <mergeCell ref="L77:O77"/>
    <mergeCell ref="E79:E80"/>
    <mergeCell ref="H79:H80"/>
    <mergeCell ref="I79:I80"/>
    <mergeCell ref="J79:J80"/>
    <mergeCell ref="M79:M80"/>
    <mergeCell ref="N79:N80"/>
    <mergeCell ref="J91:J92"/>
    <mergeCell ref="M91:M92"/>
    <mergeCell ref="N91:N92"/>
    <mergeCell ref="O79:O80"/>
    <mergeCell ref="G81:J81"/>
    <mergeCell ref="L81:O81"/>
    <mergeCell ref="A82:O82"/>
    <mergeCell ref="A85:O85"/>
    <mergeCell ref="G89:J89"/>
    <mergeCell ref="L89:O89"/>
    <mergeCell ref="N101:N102"/>
    <mergeCell ref="O91:O92"/>
    <mergeCell ref="A94:O94"/>
    <mergeCell ref="A96:O96"/>
    <mergeCell ref="E99:E100"/>
    <mergeCell ref="G99:J99"/>
    <mergeCell ref="L99:O99"/>
    <mergeCell ref="E91:E92"/>
    <mergeCell ref="H91:H92"/>
    <mergeCell ref="I91:I92"/>
    <mergeCell ref="I108:I109"/>
    <mergeCell ref="J108:J109"/>
    <mergeCell ref="M108:M109"/>
    <mergeCell ref="E101:E102"/>
    <mergeCell ref="H101:H102"/>
    <mergeCell ref="I101:I102"/>
    <mergeCell ref="J101:J102"/>
    <mergeCell ref="M101:M102"/>
    <mergeCell ref="N108:N109"/>
    <mergeCell ref="O108:O109"/>
    <mergeCell ref="A111:O111"/>
    <mergeCell ref="O101:O102"/>
    <mergeCell ref="A104:O104"/>
    <mergeCell ref="E106:E107"/>
    <mergeCell ref="G106:J106"/>
    <mergeCell ref="L106:O106"/>
    <mergeCell ref="E108:E109"/>
    <mergeCell ref="H108:H109"/>
  </mergeCells>
  <printOptions horizontalCentered="1"/>
  <pageMargins left="0.984251968503937" right="0.3937007874015748" top="1.7716535433070868" bottom="0.984251968503937" header="0.7086614173228347" footer="0.5118110236220472"/>
  <pageSetup horizontalDpi="600" verticalDpi="600" orientation="portrait" paperSize="9" scale="86" r:id="rId1"/>
  <headerFooter>
    <oddHeader>&amp;L14. számú tábla&amp;C&amp;"Arial CE,Félkövér"&amp;12Mutatók
2020-2021. év&amp;R
Adatok: e Ft</oddHeader>
    <oddFooter>&amp;L&amp;"Arial CE,Félkövér"&amp;12 2021. évi Kiegészítő melléklet</oddFooter>
  </headerFooter>
  <rowBreaks count="1" manualBreakCount="1">
    <brk id="5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15">
    <pageSetUpPr fitToPage="1"/>
  </sheetPr>
  <dimension ref="A1:C10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2"/>
    </sheetView>
  </sheetViews>
  <sheetFormatPr defaultColWidth="9.125" defaultRowHeight="12.75"/>
  <cols>
    <col min="1" max="1" width="40.875" style="114" customWidth="1"/>
    <col min="2" max="2" width="15.50390625" style="114" customWidth="1"/>
    <col min="3" max="3" width="9.125" style="113" customWidth="1"/>
    <col min="4" max="16384" width="9.125" style="114" customWidth="1"/>
  </cols>
  <sheetData>
    <row r="1" spans="1:3" s="117" customFormat="1" ht="15" customHeight="1">
      <c r="A1" s="915" t="s">
        <v>13</v>
      </c>
      <c r="B1" s="191" t="s">
        <v>176</v>
      </c>
      <c r="C1" s="915" t="s">
        <v>140</v>
      </c>
    </row>
    <row r="2" spans="1:3" s="117" customFormat="1" ht="14.25" thickBot="1">
      <c r="A2" s="916"/>
      <c r="B2" s="192" t="s">
        <v>177</v>
      </c>
      <c r="C2" s="916"/>
    </row>
    <row r="3" spans="1:3" ht="19.5" customHeight="1">
      <c r="A3" s="331" t="s">
        <v>141</v>
      </c>
      <c r="B3" s="327"/>
      <c r="C3" s="337" t="s">
        <v>142</v>
      </c>
    </row>
    <row r="4" spans="1:3" ht="19.5" customHeight="1">
      <c r="A4" s="332" t="s">
        <v>143</v>
      </c>
      <c r="B4" s="328">
        <v>92250</v>
      </c>
      <c r="C4" s="338" t="s">
        <v>142</v>
      </c>
    </row>
    <row r="5" spans="1:3" ht="19.5" customHeight="1">
      <c r="A5" s="332" t="s">
        <v>144</v>
      </c>
      <c r="B5" s="328">
        <v>92250</v>
      </c>
      <c r="C5" s="338" t="s">
        <v>142</v>
      </c>
    </row>
    <row r="6" spans="1:3" s="115" customFormat="1" ht="25.5" customHeight="1" thickBot="1">
      <c r="A6" s="118" t="s">
        <v>145</v>
      </c>
      <c r="B6" s="329">
        <v>0</v>
      </c>
      <c r="C6" s="336" t="s">
        <v>142</v>
      </c>
    </row>
    <row r="7" spans="1:3" ht="19.5" customHeight="1">
      <c r="A7" s="331" t="s">
        <v>146</v>
      </c>
      <c r="B7" s="330"/>
      <c r="C7" s="337" t="s">
        <v>150</v>
      </c>
    </row>
    <row r="8" spans="1:3" ht="19.5" customHeight="1">
      <c r="A8" s="332" t="s">
        <v>147</v>
      </c>
      <c r="B8" s="328">
        <v>2600</v>
      </c>
      <c r="C8" s="338" t="s">
        <v>150</v>
      </c>
    </row>
    <row r="9" spans="1:3" ht="19.5" customHeight="1">
      <c r="A9" s="332" t="s">
        <v>148</v>
      </c>
      <c r="B9" s="328">
        <v>2600</v>
      </c>
      <c r="C9" s="338" t="s">
        <v>150</v>
      </c>
    </row>
    <row r="10" spans="1:3" s="116" customFormat="1" ht="25.5" customHeight="1" thickBot="1">
      <c r="A10" s="118" t="s">
        <v>149</v>
      </c>
      <c r="B10" s="329">
        <v>0</v>
      </c>
      <c r="C10" s="336" t="s">
        <v>150</v>
      </c>
    </row>
  </sheetData>
  <sheetProtection password="CF21" sheet="1" objects="1" scenarios="1"/>
  <mergeCells count="2">
    <mergeCell ref="A1:A2"/>
    <mergeCell ref="C1:C2"/>
  </mergeCells>
  <printOptions horizontalCentered="1"/>
  <pageMargins left="0.984251968503937" right="0.3937007874015748" top="1.7716535433070868" bottom="0.984251968503937" header="0.7086614173228347" footer="0.5118110236220472"/>
  <pageSetup fitToHeight="1" fitToWidth="1" horizontalDpi="300" verticalDpi="300" orientation="landscape" paperSize="9" r:id="rId1"/>
  <headerFooter alignWithMargins="0">
    <oddHeader>&amp;L15. számú melléklet&amp;C&amp;"Arial CE,Félkövér"&amp;12Veszélyes hulladékok állományának alakulása
2021. év&amp;R
</oddHeader>
    <oddFooter>&amp;L&amp;"Arial CE,Félkövér"&amp;12 2021. évi Kiegészítő melléklet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46.50390625" style="3" customWidth="1"/>
    <col min="3" max="8" width="10.00390625" style="3" customWidth="1"/>
    <col min="9" max="9" width="11.50390625" style="3" customWidth="1"/>
    <col min="10" max="16" width="11.125" style="3" customWidth="1"/>
    <col min="17" max="17" width="9.125" style="3" customWidth="1"/>
  </cols>
  <sheetData>
    <row r="1" spans="1:17" ht="138.75" customHeight="1" thickBot="1">
      <c r="A1" s="22" t="s">
        <v>12</v>
      </c>
      <c r="B1" s="23" t="s">
        <v>13</v>
      </c>
      <c r="C1" s="24" t="s">
        <v>264</v>
      </c>
      <c r="D1" s="16" t="s">
        <v>265</v>
      </c>
      <c r="E1" s="16" t="s">
        <v>2</v>
      </c>
      <c r="F1" s="16" t="s">
        <v>3</v>
      </c>
      <c r="G1" s="16" t="s">
        <v>4</v>
      </c>
      <c r="H1" s="193" t="s">
        <v>178</v>
      </c>
      <c r="I1" s="17" t="s">
        <v>10</v>
      </c>
      <c r="J1" s="24" t="s">
        <v>5</v>
      </c>
      <c r="K1" s="16" t="s">
        <v>6</v>
      </c>
      <c r="L1" s="16" t="s">
        <v>7</v>
      </c>
      <c r="M1" s="16" t="s">
        <v>8</v>
      </c>
      <c r="N1" s="16" t="s">
        <v>9</v>
      </c>
      <c r="O1" s="193" t="s">
        <v>179</v>
      </c>
      <c r="P1" s="17" t="s">
        <v>11</v>
      </c>
      <c r="Q1" s="25"/>
    </row>
    <row r="2" spans="1:17" ht="12.75">
      <c r="A2" s="14" t="s">
        <v>14</v>
      </c>
      <c r="B2" s="15" t="s">
        <v>29</v>
      </c>
      <c r="C2" s="714"/>
      <c r="D2" s="715"/>
      <c r="E2" s="715">
        <v>2154</v>
      </c>
      <c r="F2" s="715"/>
      <c r="G2" s="715"/>
      <c r="H2" s="716"/>
      <c r="I2" s="4">
        <f aca="true" t="shared" si="0" ref="I2:I9">SUM(C2:H2)</f>
        <v>2154</v>
      </c>
      <c r="J2" s="714">
        <v>23543648</v>
      </c>
      <c r="K2" s="715">
        <v>636455</v>
      </c>
      <c r="L2" s="715">
        <v>1933</v>
      </c>
      <c r="M2" s="715"/>
      <c r="N2" s="715">
        <v>0</v>
      </c>
      <c r="O2" s="716"/>
      <c r="P2" s="4">
        <f aca="true" t="shared" si="1" ref="P2:P9">SUM(J2:O2)</f>
        <v>24182036</v>
      </c>
      <c r="Q2" s="1"/>
    </row>
    <row r="3" spans="1:16" ht="12.75">
      <c r="A3" s="5" t="s">
        <v>15</v>
      </c>
      <c r="B3" s="20" t="s">
        <v>30</v>
      </c>
      <c r="C3" s="717"/>
      <c r="D3" s="718"/>
      <c r="E3" s="718"/>
      <c r="F3" s="718"/>
      <c r="G3" s="718"/>
      <c r="H3" s="719"/>
      <c r="I3" s="4">
        <f t="shared" si="0"/>
        <v>0</v>
      </c>
      <c r="J3" s="717">
        <v>173889</v>
      </c>
      <c r="K3" s="718">
        <v>60756</v>
      </c>
      <c r="L3" s="718"/>
      <c r="M3" s="718"/>
      <c r="N3" s="718">
        <v>234645</v>
      </c>
      <c r="O3" s="719"/>
      <c r="P3" s="4">
        <f t="shared" si="1"/>
        <v>469290</v>
      </c>
    </row>
    <row r="4" spans="1:16" ht="12.75">
      <c r="A4" s="5" t="s">
        <v>16</v>
      </c>
      <c r="B4" s="20" t="s">
        <v>170</v>
      </c>
      <c r="C4" s="717"/>
      <c r="D4" s="718"/>
      <c r="E4" s="718"/>
      <c r="F4" s="718"/>
      <c r="G4" s="718"/>
      <c r="H4" s="720"/>
      <c r="I4" s="15">
        <f t="shared" si="0"/>
        <v>0</v>
      </c>
      <c r="J4" s="717"/>
      <c r="K4" s="718"/>
      <c r="L4" s="718"/>
      <c r="M4" s="718"/>
      <c r="N4" s="718"/>
      <c r="O4" s="719"/>
      <c r="P4" s="4">
        <f t="shared" si="1"/>
        <v>0</v>
      </c>
    </row>
    <row r="5" spans="1:16" ht="12.75">
      <c r="A5" s="5" t="s">
        <v>17</v>
      </c>
      <c r="B5" s="20" t="s">
        <v>31</v>
      </c>
      <c r="C5" s="717"/>
      <c r="D5" s="718"/>
      <c r="E5" s="718"/>
      <c r="F5" s="718"/>
      <c r="G5" s="718"/>
      <c r="H5" s="719"/>
      <c r="I5" s="4">
        <f t="shared" si="0"/>
        <v>0</v>
      </c>
      <c r="J5" s="717">
        <v>84773</v>
      </c>
      <c r="K5" s="718">
        <v>17263</v>
      </c>
      <c r="L5" s="718"/>
      <c r="M5" s="718"/>
      <c r="N5" s="718">
        <v>102036</v>
      </c>
      <c r="O5" s="719"/>
      <c r="P5" s="4">
        <f t="shared" si="1"/>
        <v>204072</v>
      </c>
    </row>
    <row r="6" spans="1:16" ht="12.75">
      <c r="A6" s="5" t="s">
        <v>18</v>
      </c>
      <c r="B6" s="20" t="s">
        <v>32</v>
      </c>
      <c r="C6" s="717"/>
      <c r="D6" s="718"/>
      <c r="E6" s="718"/>
      <c r="F6" s="718"/>
      <c r="G6" s="718"/>
      <c r="H6" s="719"/>
      <c r="I6" s="4">
        <f t="shared" si="0"/>
        <v>0</v>
      </c>
      <c r="J6" s="717"/>
      <c r="K6" s="718"/>
      <c r="L6" s="718"/>
      <c r="M6" s="718"/>
      <c r="N6" s="718"/>
      <c r="O6" s="719"/>
      <c r="P6" s="4">
        <f t="shared" si="1"/>
        <v>0</v>
      </c>
    </row>
    <row r="7" spans="1:16" ht="12.75">
      <c r="A7" s="5" t="s">
        <v>19</v>
      </c>
      <c r="B7" s="20" t="s">
        <v>33</v>
      </c>
      <c r="C7" s="717"/>
      <c r="D7" s="718"/>
      <c r="E7" s="718"/>
      <c r="F7" s="718"/>
      <c r="G7" s="718"/>
      <c r="H7" s="719"/>
      <c r="I7" s="4">
        <f t="shared" si="0"/>
        <v>0</v>
      </c>
      <c r="J7" s="717">
        <v>11196</v>
      </c>
      <c r="K7" s="718">
        <v>43610</v>
      </c>
      <c r="L7" s="718"/>
      <c r="M7" s="718"/>
      <c r="N7" s="718"/>
      <c r="O7" s="719"/>
      <c r="P7" s="4">
        <f t="shared" si="1"/>
        <v>54806</v>
      </c>
    </row>
    <row r="8" spans="1:16" ht="12.75">
      <c r="A8" s="5" t="s">
        <v>20</v>
      </c>
      <c r="B8" s="20" t="s">
        <v>171</v>
      </c>
      <c r="C8" s="717"/>
      <c r="D8" s="718"/>
      <c r="E8" s="718"/>
      <c r="F8" s="718"/>
      <c r="G8" s="718"/>
      <c r="H8" s="720"/>
      <c r="I8" s="15">
        <f t="shared" si="0"/>
        <v>0</v>
      </c>
      <c r="J8" s="717"/>
      <c r="K8" s="718"/>
      <c r="L8" s="718"/>
      <c r="M8" s="718"/>
      <c r="N8" s="718"/>
      <c r="O8" s="719"/>
      <c r="P8" s="4">
        <f t="shared" si="1"/>
        <v>0</v>
      </c>
    </row>
    <row r="9" spans="1:16" ht="12.75">
      <c r="A9" s="5" t="s">
        <v>21</v>
      </c>
      <c r="B9" s="20" t="s">
        <v>263</v>
      </c>
      <c r="C9" s="717"/>
      <c r="D9" s="718"/>
      <c r="E9" s="718"/>
      <c r="F9" s="718"/>
      <c r="G9" s="718"/>
      <c r="H9" s="719"/>
      <c r="I9" s="4">
        <f t="shared" si="0"/>
        <v>0</v>
      </c>
      <c r="J9" s="717">
        <v>12992</v>
      </c>
      <c r="K9" s="718"/>
      <c r="L9" s="718"/>
      <c r="M9" s="718"/>
      <c r="N9" s="718">
        <v>336681</v>
      </c>
      <c r="O9" s="719"/>
      <c r="P9" s="4">
        <f t="shared" si="1"/>
        <v>349673</v>
      </c>
    </row>
    <row r="10" spans="1:17" ht="13.5" thickBot="1">
      <c r="A10" s="6" t="s">
        <v>22</v>
      </c>
      <c r="B10" s="8" t="s">
        <v>34</v>
      </c>
      <c r="C10" s="184">
        <f>+C2+C3+C4+C5-C6-C7-C8-C9</f>
        <v>0</v>
      </c>
      <c r="D10" s="18">
        <f aca="true" t="shared" si="2" ref="D10:P10">+D2+D3+D4+D5-D6-D7-D8-D9</f>
        <v>0</v>
      </c>
      <c r="E10" s="18">
        <f t="shared" si="2"/>
        <v>2154</v>
      </c>
      <c r="F10" s="18">
        <f t="shared" si="2"/>
        <v>0</v>
      </c>
      <c r="G10" s="18">
        <f t="shared" si="2"/>
        <v>0</v>
      </c>
      <c r="H10" s="187">
        <f t="shared" si="2"/>
        <v>0</v>
      </c>
      <c r="I10" s="32">
        <f t="shared" si="2"/>
        <v>2154</v>
      </c>
      <c r="J10" s="184">
        <f t="shared" si="2"/>
        <v>23778122</v>
      </c>
      <c r="K10" s="18">
        <f t="shared" si="2"/>
        <v>670864</v>
      </c>
      <c r="L10" s="18">
        <f t="shared" si="2"/>
        <v>1933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516">
        <f t="shared" si="2"/>
        <v>24450919</v>
      </c>
      <c r="Q10" s="1"/>
    </row>
    <row r="11" spans="1:16" ht="12.75">
      <c r="A11" s="12" t="s">
        <v>23</v>
      </c>
      <c r="B11" s="21" t="s">
        <v>35</v>
      </c>
      <c r="C11" s="714"/>
      <c r="D11" s="715"/>
      <c r="E11" s="715">
        <v>1071</v>
      </c>
      <c r="F11" s="715"/>
      <c r="G11" s="715"/>
      <c r="H11" s="720"/>
      <c r="I11" s="4">
        <f aca="true" t="shared" si="3" ref="I11:I18">SUM(C11:H11)</f>
        <v>1071</v>
      </c>
      <c r="J11" s="714">
        <v>4249452</v>
      </c>
      <c r="K11" s="715">
        <v>438454</v>
      </c>
      <c r="L11" s="715">
        <v>999</v>
      </c>
      <c r="M11" s="715"/>
      <c r="N11" s="715"/>
      <c r="O11" s="716"/>
      <c r="P11" s="15">
        <f aca="true" t="shared" si="4" ref="P11:P18">SUM(J11:O11)</f>
        <v>4688905</v>
      </c>
    </row>
    <row r="12" spans="1:16" ht="12.75">
      <c r="A12" s="5" t="s">
        <v>24</v>
      </c>
      <c r="B12" s="20" t="s">
        <v>170</v>
      </c>
      <c r="C12" s="721"/>
      <c r="D12" s="722"/>
      <c r="E12" s="722"/>
      <c r="F12" s="722"/>
      <c r="G12" s="722"/>
      <c r="H12" s="720"/>
      <c r="I12" s="4">
        <f t="shared" si="3"/>
        <v>0</v>
      </c>
      <c r="J12" s="721"/>
      <c r="K12" s="722"/>
      <c r="L12" s="722"/>
      <c r="M12" s="722"/>
      <c r="N12" s="722"/>
      <c r="O12" s="720"/>
      <c r="P12" s="4">
        <f t="shared" si="4"/>
        <v>0</v>
      </c>
    </row>
    <row r="13" spans="1:16" ht="12.75">
      <c r="A13" s="5" t="s">
        <v>25</v>
      </c>
      <c r="B13" s="20" t="s">
        <v>171</v>
      </c>
      <c r="C13" s="721"/>
      <c r="D13" s="722"/>
      <c r="E13" s="722"/>
      <c r="F13" s="722"/>
      <c r="G13" s="722"/>
      <c r="H13" s="720"/>
      <c r="I13" s="4">
        <f t="shared" si="3"/>
        <v>0</v>
      </c>
      <c r="J13" s="721"/>
      <c r="K13" s="722"/>
      <c r="L13" s="722"/>
      <c r="M13" s="722"/>
      <c r="N13" s="722"/>
      <c r="O13" s="720"/>
      <c r="P13" s="4">
        <f t="shared" si="4"/>
        <v>0</v>
      </c>
    </row>
    <row r="14" spans="1:16" ht="12.75">
      <c r="A14" s="5" t="s">
        <v>26</v>
      </c>
      <c r="B14" s="20" t="s">
        <v>183</v>
      </c>
      <c r="C14" s="717"/>
      <c r="D14" s="718"/>
      <c r="E14" s="718">
        <v>189</v>
      </c>
      <c r="F14" s="718"/>
      <c r="G14" s="718"/>
      <c r="H14" s="719"/>
      <c r="I14" s="4">
        <f t="shared" si="3"/>
        <v>189</v>
      </c>
      <c r="J14" s="717">
        <v>617018</v>
      </c>
      <c r="K14" s="718">
        <v>37965</v>
      </c>
      <c r="L14" s="718">
        <v>153</v>
      </c>
      <c r="M14" s="718"/>
      <c r="N14" s="718"/>
      <c r="O14" s="719"/>
      <c r="P14" s="4">
        <f t="shared" si="4"/>
        <v>655136</v>
      </c>
    </row>
    <row r="15" spans="1:16" ht="12.75">
      <c r="A15" s="5" t="s">
        <v>27</v>
      </c>
      <c r="B15" s="20" t="s">
        <v>36</v>
      </c>
      <c r="C15" s="717"/>
      <c r="D15" s="718"/>
      <c r="E15" s="718"/>
      <c r="F15" s="718"/>
      <c r="G15" s="718"/>
      <c r="H15" s="719"/>
      <c r="I15" s="4">
        <f t="shared" si="3"/>
        <v>0</v>
      </c>
      <c r="J15" s="717">
        <v>9213</v>
      </c>
      <c r="K15" s="718">
        <v>27958</v>
      </c>
      <c r="L15" s="718"/>
      <c r="M15" s="718"/>
      <c r="N15" s="718"/>
      <c r="O15" s="719"/>
      <c r="P15" s="4">
        <f t="shared" si="4"/>
        <v>37171</v>
      </c>
    </row>
    <row r="16" spans="1:16" ht="12.75">
      <c r="A16" s="5" t="s">
        <v>28</v>
      </c>
      <c r="B16" s="20" t="s">
        <v>37</v>
      </c>
      <c r="C16" s="717"/>
      <c r="D16" s="718"/>
      <c r="E16" s="718"/>
      <c r="F16" s="718"/>
      <c r="G16" s="718"/>
      <c r="H16" s="719"/>
      <c r="I16" s="4">
        <f t="shared" si="3"/>
        <v>0</v>
      </c>
      <c r="J16" s="717">
        <v>11196</v>
      </c>
      <c r="K16" s="718">
        <v>43611</v>
      </c>
      <c r="L16" s="718"/>
      <c r="M16" s="718"/>
      <c r="N16" s="718"/>
      <c r="O16" s="719"/>
      <c r="P16" s="4">
        <f t="shared" si="4"/>
        <v>54807</v>
      </c>
    </row>
    <row r="17" spans="1:16" ht="12.75">
      <c r="A17" s="5" t="s">
        <v>172</v>
      </c>
      <c r="B17" s="20" t="s">
        <v>38</v>
      </c>
      <c r="C17" s="717"/>
      <c r="D17" s="718"/>
      <c r="E17" s="718"/>
      <c r="F17" s="718"/>
      <c r="G17" s="718"/>
      <c r="H17" s="719"/>
      <c r="I17" s="4">
        <f t="shared" si="3"/>
        <v>0</v>
      </c>
      <c r="J17" s="717"/>
      <c r="K17" s="718"/>
      <c r="L17" s="718"/>
      <c r="M17" s="718"/>
      <c r="N17" s="718"/>
      <c r="O17" s="719"/>
      <c r="P17" s="4">
        <f t="shared" si="4"/>
        <v>0</v>
      </c>
    </row>
    <row r="18" spans="1:16" ht="12.75">
      <c r="A18" s="5" t="s">
        <v>173</v>
      </c>
      <c r="B18" s="20" t="s">
        <v>39</v>
      </c>
      <c r="C18" s="717"/>
      <c r="D18" s="718"/>
      <c r="E18" s="718"/>
      <c r="F18" s="718"/>
      <c r="G18" s="718"/>
      <c r="H18" s="719"/>
      <c r="I18" s="4">
        <f t="shared" si="3"/>
        <v>0</v>
      </c>
      <c r="J18" s="717">
        <v>3079</v>
      </c>
      <c r="K18" s="718"/>
      <c r="L18" s="718"/>
      <c r="M18" s="718"/>
      <c r="N18" s="718"/>
      <c r="O18" s="719"/>
      <c r="P18" s="4">
        <f t="shared" si="4"/>
        <v>3079</v>
      </c>
    </row>
    <row r="19" spans="1:17" ht="13.5" thickBot="1">
      <c r="A19" s="6" t="s">
        <v>174</v>
      </c>
      <c r="B19" s="8" t="s">
        <v>40</v>
      </c>
      <c r="C19" s="186">
        <f>+C11+C12-C13+C14+C15-C16-C17-C18</f>
        <v>0</v>
      </c>
      <c r="D19" s="187">
        <f aca="true" t="shared" si="5" ref="D19:O19">+D11+D12-D13+D14+D15-D16-D17-D18</f>
        <v>0</v>
      </c>
      <c r="E19" s="187">
        <f>+E11+E12-E13+E14+E15-E16-E17-E18</f>
        <v>1260</v>
      </c>
      <c r="F19" s="187">
        <f>+F11+F12-F13+F14+F15-F16-F17-F18</f>
        <v>0</v>
      </c>
      <c r="G19" s="187">
        <f t="shared" si="5"/>
        <v>0</v>
      </c>
      <c r="H19" s="187">
        <f t="shared" si="5"/>
        <v>0</v>
      </c>
      <c r="I19" s="32">
        <f t="shared" si="5"/>
        <v>1260</v>
      </c>
      <c r="J19" s="186">
        <f t="shared" si="5"/>
        <v>4861408</v>
      </c>
      <c r="K19" s="187">
        <f t="shared" si="5"/>
        <v>460766</v>
      </c>
      <c r="L19" s="187">
        <f t="shared" si="5"/>
        <v>1152</v>
      </c>
      <c r="M19" s="187">
        <f t="shared" si="5"/>
        <v>0</v>
      </c>
      <c r="N19" s="187">
        <f t="shared" si="5"/>
        <v>0</v>
      </c>
      <c r="O19" s="187">
        <f t="shared" si="5"/>
        <v>0</v>
      </c>
      <c r="P19" s="32">
        <f>+P11+P12-P13+P14+P15-P16-P17-P18</f>
        <v>5323326</v>
      </c>
      <c r="Q19" s="1"/>
    </row>
    <row r="20" spans="1:17" ht="13.5" thickBot="1">
      <c r="A20" s="9" t="s">
        <v>175</v>
      </c>
      <c r="B20" s="11" t="s">
        <v>41</v>
      </c>
      <c r="C20" s="19">
        <f>C10-C19</f>
        <v>0</v>
      </c>
      <c r="D20" s="10">
        <f aca="true" t="shared" si="6" ref="D20:P20">D10-D19</f>
        <v>0</v>
      </c>
      <c r="E20" s="10">
        <f t="shared" si="6"/>
        <v>894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1">
        <f t="shared" si="6"/>
        <v>894</v>
      </c>
      <c r="J20" s="19">
        <f t="shared" si="6"/>
        <v>18916714</v>
      </c>
      <c r="K20" s="10">
        <f t="shared" si="6"/>
        <v>210098</v>
      </c>
      <c r="L20" s="10">
        <f t="shared" si="6"/>
        <v>781</v>
      </c>
      <c r="M20" s="10">
        <f t="shared" si="6"/>
        <v>0</v>
      </c>
      <c r="N20" s="10">
        <f t="shared" si="6"/>
        <v>0</v>
      </c>
      <c r="O20" s="10">
        <f t="shared" si="6"/>
        <v>0</v>
      </c>
      <c r="P20" s="11">
        <f t="shared" si="6"/>
        <v>19127593</v>
      </c>
      <c r="Q20" s="1"/>
    </row>
  </sheetData>
  <sheetProtection password="CF21" sheet="1" objects="1" scenarios="1"/>
  <printOptions/>
  <pageMargins left="0.7086614173228347" right="0.7086614173228347" top="0.984251968503937" bottom="0.9448818897637796" header="0.31496062992125984" footer="0.5511811023622047"/>
  <pageSetup fitToHeight="1" fitToWidth="1" horizontalDpi="600" verticalDpi="600" orientation="landscape" paperSize="9" scale="66" r:id="rId1"/>
  <headerFooter>
    <oddHeader>&amp;L16.számú melléklet&amp;C&amp;"Arial CE,Félkövér"Debreceni Vízmű Zrt.
Vagyonkezelésbe vett immateriális javak és tárgyi
eszközök állományváltozása 2021. év&amp;R
Adatok: E Ft</oddHeader>
    <oddFooter>&amp;L2021. évi Kiegészítő melléklet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29.50390625" style="0" customWidth="1"/>
  </cols>
  <sheetData>
    <row r="1" spans="1:11" ht="13.5" thickBot="1">
      <c r="A1" s="917"/>
      <c r="B1" s="659" t="s">
        <v>793</v>
      </c>
      <c r="C1" s="660">
        <v>0.1</v>
      </c>
      <c r="D1" s="661" t="s">
        <v>794</v>
      </c>
      <c r="E1" s="660">
        <v>0.25</v>
      </c>
      <c r="F1" s="661" t="s">
        <v>129</v>
      </c>
      <c r="G1" s="660">
        <v>0.5</v>
      </c>
      <c r="H1" s="662" t="s">
        <v>795</v>
      </c>
      <c r="I1" s="663" t="s">
        <v>796</v>
      </c>
      <c r="J1" s="919" t="s">
        <v>61</v>
      </c>
      <c r="K1" s="920"/>
    </row>
    <row r="2" spans="1:11" ht="12.75">
      <c r="A2" s="918"/>
      <c r="B2" s="664" t="s">
        <v>797</v>
      </c>
      <c r="C2" s="665" t="s">
        <v>798</v>
      </c>
      <c r="D2" s="666" t="s">
        <v>797</v>
      </c>
      <c r="E2" s="665" t="s">
        <v>798</v>
      </c>
      <c r="F2" s="666" t="s">
        <v>797</v>
      </c>
      <c r="G2" s="665" t="s">
        <v>798</v>
      </c>
      <c r="H2" s="667" t="s">
        <v>797</v>
      </c>
      <c r="I2" s="668" t="s">
        <v>798</v>
      </c>
      <c r="J2" s="666" t="s">
        <v>797</v>
      </c>
      <c r="K2" s="669" t="s">
        <v>798</v>
      </c>
    </row>
    <row r="3" spans="1:11" ht="12.75">
      <c r="A3" s="670"/>
      <c r="B3" s="671"/>
      <c r="C3" s="672"/>
      <c r="D3" s="673"/>
      <c r="E3" s="672"/>
      <c r="F3" s="673"/>
      <c r="G3" s="672"/>
      <c r="H3" s="674"/>
      <c r="I3" s="675"/>
      <c r="J3" s="673"/>
      <c r="K3" s="676"/>
    </row>
    <row r="4" spans="1:11" ht="12.75">
      <c r="A4" s="677" t="s">
        <v>799</v>
      </c>
      <c r="B4" s="678">
        <v>18648</v>
      </c>
      <c r="C4" s="679">
        <v>1865</v>
      </c>
      <c r="D4" s="680">
        <v>17974</v>
      </c>
      <c r="E4" s="679">
        <v>4493</v>
      </c>
      <c r="F4" s="680">
        <v>42783</v>
      </c>
      <c r="G4" s="679">
        <v>21395</v>
      </c>
      <c r="H4" s="681"/>
      <c r="I4" s="682"/>
      <c r="J4" s="680">
        <f>B4+D4+F4+H4</f>
        <v>79405</v>
      </c>
      <c r="K4" s="683">
        <f>C4+E4+I4+G4</f>
        <v>27753</v>
      </c>
    </row>
    <row r="5" spans="1:11" ht="12.75">
      <c r="A5" s="677"/>
      <c r="B5" s="678"/>
      <c r="C5" s="679"/>
      <c r="D5" s="680"/>
      <c r="E5" s="679"/>
      <c r="F5" s="680"/>
      <c r="G5" s="679"/>
      <c r="H5" s="681"/>
      <c r="I5" s="682"/>
      <c r="J5" s="680"/>
      <c r="K5" s="683"/>
    </row>
    <row r="6" spans="1:11" ht="12.75">
      <c r="A6" s="677" t="s">
        <v>800</v>
      </c>
      <c r="B6" s="678">
        <v>3733</v>
      </c>
      <c r="C6" s="679">
        <v>373</v>
      </c>
      <c r="D6" s="680">
        <v>2678</v>
      </c>
      <c r="E6" s="679">
        <v>670</v>
      </c>
      <c r="F6" s="680">
        <v>1730</v>
      </c>
      <c r="G6" s="679">
        <v>865</v>
      </c>
      <c r="H6" s="681"/>
      <c r="I6" s="682"/>
      <c r="J6" s="680">
        <f>B6+D6+F6+H6</f>
        <v>8141</v>
      </c>
      <c r="K6" s="683">
        <f>C6+E6+I6+G6</f>
        <v>1908</v>
      </c>
    </row>
    <row r="7" spans="1:11" ht="12.75">
      <c r="A7" s="677"/>
      <c r="B7" s="678"/>
      <c r="C7" s="679"/>
      <c r="D7" s="680"/>
      <c r="E7" s="679"/>
      <c r="F7" s="680"/>
      <c r="G7" s="679"/>
      <c r="H7" s="681"/>
      <c r="I7" s="682"/>
      <c r="J7" s="680"/>
      <c r="K7" s="683"/>
    </row>
    <row r="8" spans="1:11" ht="12.75">
      <c r="A8" s="677" t="s">
        <v>801</v>
      </c>
      <c r="B8" s="678">
        <v>28</v>
      </c>
      <c r="C8" s="679">
        <v>3</v>
      </c>
      <c r="D8" s="680">
        <v>0</v>
      </c>
      <c r="E8" s="679">
        <v>0</v>
      </c>
      <c r="F8" s="680">
        <v>37</v>
      </c>
      <c r="G8" s="679">
        <v>19</v>
      </c>
      <c r="H8" s="681">
        <v>0</v>
      </c>
      <c r="I8" s="682">
        <v>0</v>
      </c>
      <c r="J8" s="680">
        <f>B8+D8+F8+H8</f>
        <v>65</v>
      </c>
      <c r="K8" s="683">
        <f>C8+E8+I8+G8</f>
        <v>22</v>
      </c>
    </row>
    <row r="9" spans="1:11" ht="12.75">
      <c r="A9" s="677"/>
      <c r="B9" s="678"/>
      <c r="C9" s="679"/>
      <c r="D9" s="680"/>
      <c r="E9" s="679"/>
      <c r="F9" s="680"/>
      <c r="G9" s="679"/>
      <c r="H9" s="681"/>
      <c r="I9" s="682"/>
      <c r="J9" s="680"/>
      <c r="K9" s="683"/>
    </row>
    <row r="10" spans="1:11" ht="12.75">
      <c r="A10" s="677" t="s">
        <v>802</v>
      </c>
      <c r="B10" s="678"/>
      <c r="C10" s="679"/>
      <c r="D10" s="680"/>
      <c r="E10" s="679"/>
      <c r="F10" s="680"/>
      <c r="G10" s="679"/>
      <c r="H10" s="681">
        <v>75649</v>
      </c>
      <c r="I10" s="682">
        <v>65244</v>
      </c>
      <c r="J10" s="680">
        <f>B10+D10+F10+H10</f>
        <v>75649</v>
      </c>
      <c r="K10" s="683">
        <f>C10+E10+I10+G10</f>
        <v>65244</v>
      </c>
    </row>
    <row r="11" spans="1:11" ht="12.75">
      <c r="A11" s="677"/>
      <c r="B11" s="678"/>
      <c r="C11" s="679"/>
      <c r="D11" s="680"/>
      <c r="E11" s="679"/>
      <c r="F11" s="680"/>
      <c r="G11" s="679"/>
      <c r="H11" s="681"/>
      <c r="I11" s="682"/>
      <c r="J11" s="680"/>
      <c r="K11" s="683"/>
    </row>
    <row r="12" spans="1:11" ht="12.75">
      <c r="A12" s="677" t="s">
        <v>803</v>
      </c>
      <c r="B12" s="678"/>
      <c r="C12" s="679"/>
      <c r="D12" s="680"/>
      <c r="E12" s="679"/>
      <c r="F12" s="680"/>
      <c r="G12" s="679"/>
      <c r="H12" s="681">
        <v>10130</v>
      </c>
      <c r="I12" s="682">
        <v>6536</v>
      </c>
      <c r="J12" s="680">
        <f>B12+D12+F12+H12</f>
        <v>10130</v>
      </c>
      <c r="K12" s="683">
        <f>C12+E12+I12+G12</f>
        <v>6536</v>
      </c>
    </row>
    <row r="13" spans="1:11" ht="12.75">
      <c r="A13" s="677"/>
      <c r="B13" s="678"/>
      <c r="C13" s="679"/>
      <c r="D13" s="680"/>
      <c r="E13" s="679"/>
      <c r="F13" s="680"/>
      <c r="G13" s="679"/>
      <c r="H13" s="681"/>
      <c r="I13" s="682"/>
      <c r="J13" s="680"/>
      <c r="K13" s="683"/>
    </row>
    <row r="14" spans="1:11" ht="12.75">
      <c r="A14" s="677" t="s">
        <v>804</v>
      </c>
      <c r="B14" s="678"/>
      <c r="C14" s="679"/>
      <c r="D14" s="680"/>
      <c r="E14" s="679"/>
      <c r="F14" s="680"/>
      <c r="G14" s="679"/>
      <c r="H14" s="681">
        <v>0</v>
      </c>
      <c r="I14" s="682">
        <v>0</v>
      </c>
      <c r="J14" s="680">
        <f>B14+D14+F14+H14</f>
        <v>0</v>
      </c>
      <c r="K14" s="683">
        <f>C14+E14+I14+G14</f>
        <v>0</v>
      </c>
    </row>
    <row r="15" spans="1:11" ht="12.75">
      <c r="A15" s="684"/>
      <c r="B15" s="685"/>
      <c r="C15" s="686"/>
      <c r="D15" s="687"/>
      <c r="E15" s="686"/>
      <c r="F15" s="687"/>
      <c r="G15" s="686"/>
      <c r="H15" s="688"/>
      <c r="I15" s="689"/>
      <c r="J15" s="687"/>
      <c r="K15" s="690"/>
    </row>
    <row r="16" spans="1:11" ht="12.75">
      <c r="A16" s="691" t="s">
        <v>805</v>
      </c>
      <c r="B16" s="692">
        <f aca="true" t="shared" si="0" ref="B16:I16">SUM(B4:B14)</f>
        <v>22409</v>
      </c>
      <c r="C16" s="693">
        <f t="shared" si="0"/>
        <v>2241</v>
      </c>
      <c r="D16" s="694">
        <f t="shared" si="0"/>
        <v>20652</v>
      </c>
      <c r="E16" s="693">
        <f t="shared" si="0"/>
        <v>5163</v>
      </c>
      <c r="F16" s="694">
        <f t="shared" si="0"/>
        <v>44550</v>
      </c>
      <c r="G16" s="693">
        <f t="shared" si="0"/>
        <v>22279</v>
      </c>
      <c r="H16" s="695">
        <f t="shared" si="0"/>
        <v>85779</v>
      </c>
      <c r="I16" s="696">
        <f t="shared" si="0"/>
        <v>71780</v>
      </c>
      <c r="J16" s="694">
        <f>SUM(J4:J15)</f>
        <v>173390</v>
      </c>
      <c r="K16" s="697">
        <f>SUM(K4:K15)</f>
        <v>101463</v>
      </c>
    </row>
    <row r="17" spans="1:11" ht="12.75">
      <c r="A17" s="677"/>
      <c r="B17" s="698"/>
      <c r="C17" s="699"/>
      <c r="D17" s="698"/>
      <c r="E17" s="699"/>
      <c r="F17" s="698"/>
      <c r="G17" s="699"/>
      <c r="H17" s="700"/>
      <c r="I17" s="701"/>
      <c r="J17" s="702"/>
      <c r="K17" s="703"/>
    </row>
    <row r="18" spans="1:11" ht="12.75">
      <c r="A18" s="691" t="s">
        <v>202</v>
      </c>
      <c r="B18" s="692">
        <v>0</v>
      </c>
      <c r="C18" s="704">
        <v>0</v>
      </c>
      <c r="D18" s="692">
        <v>0</v>
      </c>
      <c r="E18" s="704">
        <v>0</v>
      </c>
      <c r="F18" s="692">
        <v>0</v>
      </c>
      <c r="G18" s="704">
        <v>0</v>
      </c>
      <c r="H18" s="695">
        <v>0</v>
      </c>
      <c r="I18" s="696">
        <v>0</v>
      </c>
      <c r="J18" s="694">
        <f>B18+D18+F18+H18</f>
        <v>0</v>
      </c>
      <c r="K18" s="705">
        <f>C18+E18+I18+G18</f>
        <v>0</v>
      </c>
    </row>
    <row r="19" spans="1:11" ht="12.75">
      <c r="A19" s="677"/>
      <c r="B19" s="678"/>
      <c r="C19" s="706"/>
      <c r="D19" s="678"/>
      <c r="E19" s="706"/>
      <c r="F19" s="678"/>
      <c r="G19" s="706"/>
      <c r="H19" s="681"/>
      <c r="I19" s="682"/>
      <c r="J19" s="680"/>
      <c r="K19" s="683"/>
    </row>
    <row r="20" spans="1:11" ht="12.75">
      <c r="A20" s="677"/>
      <c r="B20" s="698"/>
      <c r="C20" s="699"/>
      <c r="D20" s="698"/>
      <c r="E20" s="699"/>
      <c r="F20" s="698"/>
      <c r="G20" s="699"/>
      <c r="H20" s="700"/>
      <c r="I20" s="701"/>
      <c r="J20" s="687"/>
      <c r="K20" s="690"/>
    </row>
    <row r="21" spans="1:11" ht="13.5" thickBot="1">
      <c r="A21" s="707" t="s">
        <v>806</v>
      </c>
      <c r="B21" s="708">
        <f aca="true" t="shared" si="1" ref="B21:K21">SUM(B18,B16)</f>
        <v>22409</v>
      </c>
      <c r="C21" s="709">
        <f t="shared" si="1"/>
        <v>2241</v>
      </c>
      <c r="D21" s="710">
        <f t="shared" si="1"/>
        <v>20652</v>
      </c>
      <c r="E21" s="709">
        <f t="shared" si="1"/>
        <v>5163</v>
      </c>
      <c r="F21" s="710">
        <f t="shared" si="1"/>
        <v>44550</v>
      </c>
      <c r="G21" s="709">
        <f t="shared" si="1"/>
        <v>22279</v>
      </c>
      <c r="H21" s="711">
        <f t="shared" si="1"/>
        <v>85779</v>
      </c>
      <c r="I21" s="712">
        <f t="shared" si="1"/>
        <v>71780</v>
      </c>
      <c r="J21" s="710">
        <f t="shared" si="1"/>
        <v>173390</v>
      </c>
      <c r="K21" s="713">
        <f t="shared" si="1"/>
        <v>101463</v>
      </c>
    </row>
  </sheetData>
  <sheetProtection password="CF21" sheet="1" objects="1" scenarios="1"/>
  <mergeCells count="2">
    <mergeCell ref="A1:A2"/>
    <mergeCell ref="J1:K1"/>
  </mergeCells>
  <printOptions/>
  <pageMargins left="0.7086614173228347" right="1.6535433070866143" top="1.0236220472440944" bottom="0.7480314960629921" header="0.31496062992125984" footer="0.4724409448818898"/>
  <pageSetup horizontalDpi="600" verticalDpi="600" orientation="landscape" paperSize="9" r:id="rId1"/>
  <headerFooter>
    <oddHeader>&amp;L17. számú tábla&amp;C&amp;"Arial CE,Félkövér"Debreceni Vízmű Zrt.
Értékvesztés a számviteli törvény szerint
2021. év&amp;R
Adatok: E Ft</oddHeader>
    <oddFooter>&amp;L2021. évi Kiegészítő melléklet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375" style="0" customWidth="1"/>
    <col min="2" max="2" width="33.50390625" style="0" bestFit="1" customWidth="1"/>
  </cols>
  <sheetData>
    <row r="1" spans="1:7" ht="12.75">
      <c r="A1" s="921" t="s">
        <v>807</v>
      </c>
      <c r="B1" s="921"/>
      <c r="C1" s="723" t="s">
        <v>808</v>
      </c>
      <c r="D1" s="723" t="s">
        <v>1197</v>
      </c>
      <c r="E1" s="724" t="s">
        <v>809</v>
      </c>
      <c r="F1" s="923" t="s">
        <v>810</v>
      </c>
      <c r="G1" s="924"/>
    </row>
    <row r="2" spans="1:7" ht="12.75">
      <c r="A2" s="922"/>
      <c r="B2" s="922"/>
      <c r="C2" s="725" t="s">
        <v>811</v>
      </c>
      <c r="D2" s="725" t="s">
        <v>811</v>
      </c>
      <c r="E2" s="726" t="s">
        <v>812</v>
      </c>
      <c r="F2" s="925" t="s">
        <v>813</v>
      </c>
      <c r="G2" s="926"/>
    </row>
    <row r="3" spans="1:7" ht="12.75">
      <c r="A3" s="727"/>
      <c r="B3" s="728"/>
      <c r="C3" s="729" t="s">
        <v>812</v>
      </c>
      <c r="D3" s="729" t="s">
        <v>812</v>
      </c>
      <c r="E3" s="730"/>
      <c r="F3" s="731">
        <v>2020</v>
      </c>
      <c r="G3" s="731">
        <v>2021</v>
      </c>
    </row>
    <row r="4" spans="1:7" ht="12.75">
      <c r="A4" s="732" t="s">
        <v>814</v>
      </c>
      <c r="B4" s="732"/>
      <c r="C4" s="733">
        <f>C5+C9+C15</f>
        <v>28534.399999999998</v>
      </c>
      <c r="D4" s="733">
        <f>D5+D9+D15</f>
        <v>26962.000000000004</v>
      </c>
      <c r="E4" s="734">
        <f aca="true" t="shared" si="0" ref="E4:E41">D4-C4</f>
        <v>-1572.3999999999942</v>
      </c>
      <c r="F4" s="735">
        <f aca="true" t="shared" si="1" ref="F4:F41">(C4/$C$41)*100</f>
        <v>87.86330786829618</v>
      </c>
      <c r="G4" s="736">
        <f aca="true" t="shared" si="2" ref="G4:G41">(D4/$D$41)*100</f>
        <v>81.27890221329909</v>
      </c>
    </row>
    <row r="5" spans="1:7" ht="12.75">
      <c r="A5" s="737"/>
      <c r="B5" s="738" t="s">
        <v>815</v>
      </c>
      <c r="C5" s="734">
        <f>SUM(C6:C8)</f>
        <v>19.9</v>
      </c>
      <c r="D5" s="734">
        <f>SUM(D6:D8)</f>
        <v>31.3</v>
      </c>
      <c r="E5" s="734">
        <f t="shared" si="0"/>
        <v>11.400000000000002</v>
      </c>
      <c r="F5" s="736">
        <f t="shared" si="1"/>
        <v>0.06127620789570112</v>
      </c>
      <c r="G5" s="736">
        <f t="shared" si="2"/>
        <v>0.09435611747185896</v>
      </c>
    </row>
    <row r="6" spans="1:7" ht="12.75">
      <c r="A6" s="737"/>
      <c r="B6" s="739" t="s">
        <v>816</v>
      </c>
      <c r="C6" s="734">
        <v>19.9</v>
      </c>
      <c r="D6" s="734">
        <v>31.3</v>
      </c>
      <c r="E6" s="734">
        <f t="shared" si="0"/>
        <v>11.400000000000002</v>
      </c>
      <c r="F6" s="736">
        <f t="shared" si="1"/>
        <v>0.06127620789570112</v>
      </c>
      <c r="G6" s="736">
        <f t="shared" si="2"/>
        <v>0.09435611747185896</v>
      </c>
    </row>
    <row r="7" spans="1:7" ht="12.75">
      <c r="A7" s="737"/>
      <c r="B7" s="739" t="s">
        <v>817</v>
      </c>
      <c r="C7" s="740">
        <v>0</v>
      </c>
      <c r="D7" s="740">
        <v>0</v>
      </c>
      <c r="E7" s="734">
        <f t="shared" si="0"/>
        <v>0</v>
      </c>
      <c r="F7" s="736">
        <f t="shared" si="1"/>
        <v>0</v>
      </c>
      <c r="G7" s="736">
        <f t="shared" si="2"/>
        <v>0</v>
      </c>
    </row>
    <row r="8" spans="1:7" ht="12.75">
      <c r="A8" s="737"/>
      <c r="B8" s="739" t="s">
        <v>818</v>
      </c>
      <c r="C8" s="740">
        <v>0</v>
      </c>
      <c r="D8" s="740">
        <v>0</v>
      </c>
      <c r="E8" s="734">
        <f t="shared" si="0"/>
        <v>0</v>
      </c>
      <c r="F8" s="736">
        <f t="shared" si="1"/>
        <v>0</v>
      </c>
      <c r="G8" s="736">
        <f t="shared" si="2"/>
        <v>0</v>
      </c>
    </row>
    <row r="9" spans="1:7" ht="12.75">
      <c r="A9" s="737"/>
      <c r="B9" s="738" t="s">
        <v>819</v>
      </c>
      <c r="C9" s="740">
        <f>SUM(C10:C14)</f>
        <v>22509.899999999998</v>
      </c>
      <c r="D9" s="740">
        <f>SUM(D10:D14)</f>
        <v>22287.200000000004</v>
      </c>
      <c r="E9" s="734">
        <f t="shared" si="0"/>
        <v>-222.69999999999345</v>
      </c>
      <c r="F9" s="736">
        <f t="shared" si="1"/>
        <v>69.31262874931873</v>
      </c>
      <c r="G9" s="736">
        <f t="shared" si="2"/>
        <v>67.1863789558727</v>
      </c>
    </row>
    <row r="10" spans="1:7" ht="12.75">
      <c r="A10" s="737"/>
      <c r="B10" s="739" t="s">
        <v>820</v>
      </c>
      <c r="C10" s="740">
        <v>21706.3</v>
      </c>
      <c r="D10" s="740">
        <v>21200.4</v>
      </c>
      <c r="E10" s="734">
        <f t="shared" si="0"/>
        <v>-505.8999999999978</v>
      </c>
      <c r="F10" s="736">
        <f t="shared" si="1"/>
        <v>66.83817846464609</v>
      </c>
      <c r="G10" s="736">
        <f t="shared" si="2"/>
        <v>63.91014162461338</v>
      </c>
    </row>
    <row r="11" spans="1:7" ht="12.75">
      <c r="A11" s="737"/>
      <c r="B11" s="739" t="s">
        <v>821</v>
      </c>
      <c r="C11" s="734">
        <v>496.6</v>
      </c>
      <c r="D11" s="734">
        <v>694.2</v>
      </c>
      <c r="E11" s="734">
        <f t="shared" si="0"/>
        <v>197.60000000000002</v>
      </c>
      <c r="F11" s="736">
        <f t="shared" si="1"/>
        <v>1.5291339116083005</v>
      </c>
      <c r="G11" s="736">
        <f t="shared" si="2"/>
        <v>2.092716190062763</v>
      </c>
    </row>
    <row r="12" spans="1:7" ht="12.75">
      <c r="A12" s="737"/>
      <c r="B12" s="739" t="s">
        <v>822</v>
      </c>
      <c r="C12" s="741">
        <v>149</v>
      </c>
      <c r="D12" s="741">
        <v>194.3</v>
      </c>
      <c r="E12" s="734">
        <f t="shared" si="0"/>
        <v>45.30000000000001</v>
      </c>
      <c r="F12" s="736">
        <f t="shared" si="1"/>
        <v>0.45880175761102854</v>
      </c>
      <c r="G12" s="736">
        <f t="shared" si="2"/>
        <v>0.5857314257118913</v>
      </c>
    </row>
    <row r="13" spans="1:7" ht="12.75">
      <c r="A13" s="737"/>
      <c r="B13" s="739" t="s">
        <v>823</v>
      </c>
      <c r="C13" s="734">
        <v>158</v>
      </c>
      <c r="D13" s="734">
        <v>171.9</v>
      </c>
      <c r="E13" s="734">
        <f t="shared" si="0"/>
        <v>13.900000000000006</v>
      </c>
      <c r="F13" s="736">
        <f t="shared" si="1"/>
        <v>0.4865146154533054</v>
      </c>
      <c r="G13" s="736">
        <f t="shared" si="2"/>
        <v>0.5182050029844266</v>
      </c>
    </row>
    <row r="14" spans="1:7" ht="12.75">
      <c r="A14" s="737"/>
      <c r="B14" s="739" t="s">
        <v>824</v>
      </c>
      <c r="C14" s="742"/>
      <c r="D14" s="742">
        <v>26.4</v>
      </c>
      <c r="E14" s="734">
        <f t="shared" si="0"/>
        <v>26.4</v>
      </c>
      <c r="F14" s="736">
        <f t="shared" si="1"/>
        <v>0</v>
      </c>
      <c r="G14" s="736">
        <f t="shared" si="2"/>
        <v>0.07958471250022607</v>
      </c>
    </row>
    <row r="15" spans="1:7" ht="12.75">
      <c r="A15" s="737"/>
      <c r="B15" s="738" t="s">
        <v>825</v>
      </c>
      <c r="C15" s="734">
        <f>SUM(C16:C20)</f>
        <v>6004.599999999999</v>
      </c>
      <c r="D15" s="734">
        <f>SUM(D16:D20)</f>
        <v>4643.5</v>
      </c>
      <c r="E15" s="734">
        <f t="shared" si="0"/>
        <v>-1361.0999999999995</v>
      </c>
      <c r="F15" s="736">
        <f t="shared" si="1"/>
        <v>18.489402911081758</v>
      </c>
      <c r="G15" s="736">
        <f t="shared" si="2"/>
        <v>13.998167139954537</v>
      </c>
    </row>
    <row r="16" spans="1:7" ht="12.75">
      <c r="A16" s="737"/>
      <c r="B16" s="739" t="s">
        <v>826</v>
      </c>
      <c r="C16" s="734">
        <v>1103.8</v>
      </c>
      <c r="D16" s="734">
        <v>1099.1</v>
      </c>
      <c r="E16" s="734">
        <f t="shared" si="0"/>
        <v>-4.7000000000000455</v>
      </c>
      <c r="F16" s="736">
        <f t="shared" si="1"/>
        <v>3.398828054033914</v>
      </c>
      <c r="G16" s="736">
        <f t="shared" si="2"/>
        <v>3.3133165723105487</v>
      </c>
    </row>
    <row r="17" spans="1:7" ht="12.75">
      <c r="A17" s="737"/>
      <c r="B17" s="739" t="s">
        <v>827</v>
      </c>
      <c r="C17" s="734">
        <v>0</v>
      </c>
      <c r="D17" s="734">
        <v>0</v>
      </c>
      <c r="E17" s="734">
        <f t="shared" si="0"/>
        <v>0</v>
      </c>
      <c r="F17" s="736">
        <f t="shared" si="1"/>
        <v>0</v>
      </c>
      <c r="G17" s="736">
        <f t="shared" si="2"/>
        <v>0</v>
      </c>
    </row>
    <row r="18" spans="1:7" ht="12.75">
      <c r="A18" s="737"/>
      <c r="B18" s="739" t="s">
        <v>828</v>
      </c>
      <c r="C18" s="734">
        <v>4890.2</v>
      </c>
      <c r="D18" s="734">
        <v>3531.4</v>
      </c>
      <c r="E18" s="734">
        <f t="shared" si="0"/>
        <v>-1358.7999999999997</v>
      </c>
      <c r="F18" s="736">
        <f t="shared" si="1"/>
        <v>15.057935268922492</v>
      </c>
      <c r="G18" s="736">
        <f t="shared" si="2"/>
        <v>10.645661125882516</v>
      </c>
    </row>
    <row r="19" spans="1:7" ht="12.75">
      <c r="A19" s="737"/>
      <c r="B19" s="739" t="s">
        <v>829</v>
      </c>
      <c r="C19" s="734">
        <v>0.7</v>
      </c>
      <c r="D19" s="734">
        <v>0.5</v>
      </c>
      <c r="E19" s="734">
        <f t="shared" si="0"/>
        <v>-0.19999999999999996</v>
      </c>
      <c r="F19" s="736">
        <f t="shared" si="1"/>
        <v>0.0021554444988437583</v>
      </c>
      <c r="G19" s="736">
        <f t="shared" si="2"/>
        <v>0.001507286221595191</v>
      </c>
    </row>
    <row r="20" spans="1:7" ht="12.75">
      <c r="A20" s="737"/>
      <c r="B20" s="739" t="s">
        <v>830</v>
      </c>
      <c r="C20" s="742">
        <v>9.9</v>
      </c>
      <c r="D20" s="742">
        <v>12.5</v>
      </c>
      <c r="E20" s="734">
        <f t="shared" si="0"/>
        <v>2.5999999999999996</v>
      </c>
      <c r="F20" s="736">
        <f t="shared" si="1"/>
        <v>0.030484143626504583</v>
      </c>
      <c r="G20" s="736">
        <f t="shared" si="2"/>
        <v>0.037682155539879775</v>
      </c>
    </row>
    <row r="21" spans="1:7" ht="12.75">
      <c r="A21" s="743" t="s">
        <v>831</v>
      </c>
      <c r="B21" s="739"/>
      <c r="C21" s="733">
        <f>C22+C27+C33+C34</f>
        <v>3441.6</v>
      </c>
      <c r="D21" s="733">
        <f>D22+D27+D33+D34</f>
        <v>5699.400000000001</v>
      </c>
      <c r="E21" s="734">
        <f t="shared" si="0"/>
        <v>2257.8000000000006</v>
      </c>
      <c r="F21" s="736">
        <f t="shared" si="1"/>
        <v>10.597396838886683</v>
      </c>
      <c r="G21" s="736">
        <f t="shared" si="2"/>
        <v>17.181254182719265</v>
      </c>
    </row>
    <row r="22" spans="1:7" ht="12.75">
      <c r="A22" s="737"/>
      <c r="B22" s="738" t="s">
        <v>832</v>
      </c>
      <c r="C22" s="734">
        <f>SUM(C23:C26)</f>
        <v>55.8</v>
      </c>
      <c r="D22" s="734">
        <f>SUM(D23:D26)</f>
        <v>70.8</v>
      </c>
      <c r="E22" s="734">
        <f t="shared" si="0"/>
        <v>15</v>
      </c>
      <c r="F22" s="736">
        <f t="shared" si="1"/>
        <v>0.1718197186221167</v>
      </c>
      <c r="G22" s="736">
        <f t="shared" si="2"/>
        <v>0.21343172897787901</v>
      </c>
    </row>
    <row r="23" spans="1:7" ht="12.75">
      <c r="A23" s="737"/>
      <c r="B23" s="739" t="s">
        <v>833</v>
      </c>
      <c r="C23" s="740">
        <v>34.1</v>
      </c>
      <c r="D23" s="740">
        <v>49.8</v>
      </c>
      <c r="E23" s="734">
        <f t="shared" si="0"/>
        <v>15.699999999999996</v>
      </c>
      <c r="F23" s="736">
        <f t="shared" si="1"/>
        <v>0.10500093915796023</v>
      </c>
      <c r="G23" s="736">
        <f t="shared" si="2"/>
        <v>0.15012570767088101</v>
      </c>
    </row>
    <row r="24" spans="1:7" ht="12.75">
      <c r="A24" s="737"/>
      <c r="B24" s="739" t="s">
        <v>834</v>
      </c>
      <c r="C24" s="742">
        <v>0.5</v>
      </c>
      <c r="D24" s="742">
        <v>2.5</v>
      </c>
      <c r="E24" s="734">
        <f t="shared" si="0"/>
        <v>2</v>
      </c>
      <c r="F24" s="736">
        <f t="shared" si="1"/>
        <v>0.0015396032134598271</v>
      </c>
      <c r="G24" s="736">
        <f t="shared" si="2"/>
        <v>0.007536431107975954</v>
      </c>
    </row>
    <row r="25" spans="1:7" ht="12.75">
      <c r="A25" s="737"/>
      <c r="B25" s="739" t="s">
        <v>835</v>
      </c>
      <c r="C25" s="740">
        <v>0</v>
      </c>
      <c r="D25" s="740">
        <v>0</v>
      </c>
      <c r="E25" s="734">
        <f t="shared" si="0"/>
        <v>0</v>
      </c>
      <c r="F25" s="736">
        <f t="shared" si="1"/>
        <v>0</v>
      </c>
      <c r="G25" s="736">
        <f t="shared" si="2"/>
        <v>0</v>
      </c>
    </row>
    <row r="26" spans="1:7" ht="12.75">
      <c r="A26" s="737"/>
      <c r="B26" s="739" t="s">
        <v>836</v>
      </c>
      <c r="C26" s="740">
        <v>21.2</v>
      </c>
      <c r="D26" s="740">
        <v>18.5</v>
      </c>
      <c r="E26" s="734">
        <f t="shared" si="0"/>
        <v>-2.6999999999999993</v>
      </c>
      <c r="F26" s="736">
        <f t="shared" si="1"/>
        <v>0.06527917625069668</v>
      </c>
      <c r="G26" s="736">
        <f t="shared" si="2"/>
        <v>0.055769590199022064</v>
      </c>
    </row>
    <row r="27" spans="1:7" ht="12.75">
      <c r="A27" s="737"/>
      <c r="B27" s="738" t="s">
        <v>837</v>
      </c>
      <c r="C27" s="734">
        <f>SUM(C28:C32)</f>
        <v>1586.8</v>
      </c>
      <c r="D27" s="734">
        <f>SUM(D28:D32)</f>
        <v>5561.6</v>
      </c>
      <c r="E27" s="734">
        <f t="shared" si="0"/>
        <v>3974.8</v>
      </c>
      <c r="F27" s="736">
        <f t="shared" si="1"/>
        <v>4.886084758236107</v>
      </c>
      <c r="G27" s="736">
        <f t="shared" si="2"/>
        <v>16.76584610004763</v>
      </c>
    </row>
    <row r="28" spans="1:7" ht="12.75">
      <c r="A28" s="737"/>
      <c r="B28" s="739" t="s">
        <v>838</v>
      </c>
      <c r="C28" s="740">
        <v>1402.9</v>
      </c>
      <c r="D28" s="740">
        <v>1285.8</v>
      </c>
      <c r="E28" s="734">
        <f t="shared" si="0"/>
        <v>-117.10000000000014</v>
      </c>
      <c r="F28" s="736">
        <f t="shared" si="1"/>
        <v>4.319818696325584</v>
      </c>
      <c r="G28" s="736">
        <f t="shared" si="2"/>
        <v>3.876137247454193</v>
      </c>
    </row>
    <row r="29" spans="1:7" ht="12.75">
      <c r="A29" s="737"/>
      <c r="B29" s="739" t="s">
        <v>839</v>
      </c>
      <c r="C29" s="740"/>
      <c r="D29" s="740"/>
      <c r="E29" s="734">
        <f t="shared" si="0"/>
        <v>0</v>
      </c>
      <c r="F29" s="736">
        <f t="shared" si="1"/>
        <v>0</v>
      </c>
      <c r="G29" s="736">
        <f t="shared" si="2"/>
        <v>0</v>
      </c>
    </row>
    <row r="30" spans="1:7" ht="12.75">
      <c r="A30" s="737"/>
      <c r="B30" s="739" t="s">
        <v>840</v>
      </c>
      <c r="C30" s="740">
        <v>99.8</v>
      </c>
      <c r="D30" s="740">
        <v>4163.8</v>
      </c>
      <c r="E30" s="734">
        <f t="shared" si="0"/>
        <v>4064</v>
      </c>
      <c r="F30" s="736">
        <f t="shared" si="1"/>
        <v>0.3073048014065815</v>
      </c>
      <c r="G30" s="736">
        <f t="shared" si="2"/>
        <v>12.552076738956114</v>
      </c>
    </row>
    <row r="31" spans="1:7" ht="12.75">
      <c r="A31" s="737"/>
      <c r="B31" s="739" t="s">
        <v>841</v>
      </c>
      <c r="C31" s="740">
        <v>0</v>
      </c>
      <c r="D31" s="740">
        <v>0</v>
      </c>
      <c r="E31" s="734">
        <f t="shared" si="0"/>
        <v>0</v>
      </c>
      <c r="F31" s="736">
        <f t="shared" si="1"/>
        <v>0</v>
      </c>
      <c r="G31" s="736">
        <f t="shared" si="2"/>
        <v>0</v>
      </c>
    </row>
    <row r="32" spans="1:7" ht="12.75">
      <c r="A32" s="737"/>
      <c r="B32" s="739" t="s">
        <v>842</v>
      </c>
      <c r="C32" s="740">
        <v>84.1</v>
      </c>
      <c r="D32" s="740">
        <v>112</v>
      </c>
      <c r="E32" s="734">
        <f t="shared" si="0"/>
        <v>27.900000000000006</v>
      </c>
      <c r="F32" s="736">
        <f t="shared" si="1"/>
        <v>0.2589612605039429</v>
      </c>
      <c r="G32" s="736">
        <f t="shared" si="2"/>
        <v>0.33763211363732276</v>
      </c>
    </row>
    <row r="33" spans="1:7" ht="12.75">
      <c r="A33" s="737"/>
      <c r="B33" s="738" t="s">
        <v>843</v>
      </c>
      <c r="C33" s="734">
        <v>0</v>
      </c>
      <c r="D33" s="734">
        <v>0</v>
      </c>
      <c r="E33" s="734">
        <f t="shared" si="0"/>
        <v>0</v>
      </c>
      <c r="F33" s="736">
        <f t="shared" si="1"/>
        <v>0</v>
      </c>
      <c r="G33" s="736">
        <f t="shared" si="2"/>
        <v>0</v>
      </c>
    </row>
    <row r="34" spans="1:7" ht="12.75">
      <c r="A34" s="737"/>
      <c r="B34" s="738" t="s">
        <v>844</v>
      </c>
      <c r="C34" s="734">
        <f>SUM(C35:C36)</f>
        <v>1799</v>
      </c>
      <c r="D34" s="734">
        <f>SUM(D35:D36)</f>
        <v>67</v>
      </c>
      <c r="E34" s="734">
        <f t="shared" si="0"/>
        <v>-1732</v>
      </c>
      <c r="F34" s="736">
        <f t="shared" si="1"/>
        <v>5.539492362028459</v>
      </c>
      <c r="G34" s="736">
        <f t="shared" si="2"/>
        <v>0.2019763536937556</v>
      </c>
    </row>
    <row r="35" spans="1:7" ht="12.75">
      <c r="A35" s="737"/>
      <c r="B35" s="739" t="s">
        <v>845</v>
      </c>
      <c r="C35" s="734">
        <v>0.7</v>
      </c>
      <c r="D35" s="734">
        <v>1.3</v>
      </c>
      <c r="E35" s="734">
        <f t="shared" si="0"/>
        <v>0.6000000000000001</v>
      </c>
      <c r="F35" s="736">
        <f t="shared" si="1"/>
        <v>0.0021554444988437583</v>
      </c>
      <c r="G35" s="736">
        <f t="shared" si="2"/>
        <v>0.0039189441761474965</v>
      </c>
    </row>
    <row r="36" spans="1:7" ht="12.75">
      <c r="A36" s="737"/>
      <c r="B36" s="739" t="s">
        <v>846</v>
      </c>
      <c r="C36" s="740">
        <v>1798.3</v>
      </c>
      <c r="D36" s="740">
        <v>65.7</v>
      </c>
      <c r="E36" s="734">
        <f t="shared" si="0"/>
        <v>-1732.6</v>
      </c>
      <c r="F36" s="736">
        <f t="shared" si="1"/>
        <v>5.537336917529615</v>
      </c>
      <c r="G36" s="736">
        <f t="shared" si="2"/>
        <v>0.1980574095176081</v>
      </c>
    </row>
    <row r="37" spans="1:7" ht="12.75">
      <c r="A37" s="743" t="s">
        <v>847</v>
      </c>
      <c r="B37" s="739" t="s">
        <v>848</v>
      </c>
      <c r="C37" s="744">
        <f>SUM(C38:C40)</f>
        <v>499.90000000000003</v>
      </c>
      <c r="D37" s="744">
        <f>SUM(D38:D40)</f>
        <v>510.8</v>
      </c>
      <c r="E37" s="734">
        <f t="shared" si="0"/>
        <v>10.899999999999977</v>
      </c>
      <c r="F37" s="736">
        <f t="shared" si="1"/>
        <v>1.5392952928171353</v>
      </c>
      <c r="G37" s="736">
        <f t="shared" si="2"/>
        <v>1.5398436039816472</v>
      </c>
    </row>
    <row r="38" spans="1:7" ht="12.75">
      <c r="A38" s="737"/>
      <c r="B38" s="739" t="s">
        <v>849</v>
      </c>
      <c r="C38" s="740">
        <v>493.6</v>
      </c>
      <c r="D38" s="740">
        <v>501.5</v>
      </c>
      <c r="E38" s="734">
        <f t="shared" si="0"/>
        <v>7.899999999999977</v>
      </c>
      <c r="F38" s="736">
        <f t="shared" si="1"/>
        <v>1.5198962923275414</v>
      </c>
      <c r="G38" s="736">
        <f t="shared" si="2"/>
        <v>1.5118080802599765</v>
      </c>
    </row>
    <row r="39" spans="1:7" ht="12.75">
      <c r="A39" s="737"/>
      <c r="B39" s="745" t="s">
        <v>850</v>
      </c>
      <c r="C39" s="732">
        <v>6.3</v>
      </c>
      <c r="D39" s="732">
        <v>9.3</v>
      </c>
      <c r="E39" s="734">
        <f t="shared" si="0"/>
        <v>3.000000000000001</v>
      </c>
      <c r="F39" s="736">
        <f t="shared" si="1"/>
        <v>0.019399000489593823</v>
      </c>
      <c r="G39" s="736">
        <f t="shared" si="2"/>
        <v>0.028035523721670553</v>
      </c>
    </row>
    <row r="40" spans="1:7" ht="12.75">
      <c r="A40" s="737"/>
      <c r="B40" s="745" t="s">
        <v>851</v>
      </c>
      <c r="C40" s="740">
        <v>0</v>
      </c>
      <c r="D40" s="740">
        <v>0</v>
      </c>
      <c r="E40" s="734">
        <f t="shared" si="0"/>
        <v>0</v>
      </c>
      <c r="F40" s="736">
        <f t="shared" si="1"/>
        <v>0</v>
      </c>
      <c r="G40" s="736">
        <f t="shared" si="2"/>
        <v>0</v>
      </c>
    </row>
    <row r="41" spans="1:7" ht="12.75">
      <c r="A41" s="746" t="s">
        <v>852</v>
      </c>
      <c r="B41" s="746"/>
      <c r="C41" s="733">
        <f>C4+C21+C37</f>
        <v>32475.899999999998</v>
      </c>
      <c r="D41" s="733">
        <f>D4+D21+D37</f>
        <v>33172.200000000004</v>
      </c>
      <c r="E41" s="734">
        <f t="shared" si="0"/>
        <v>696.3000000000065</v>
      </c>
      <c r="F41" s="736">
        <f t="shared" si="1"/>
        <v>100</v>
      </c>
      <c r="G41" s="736">
        <f t="shared" si="2"/>
        <v>100</v>
      </c>
    </row>
  </sheetData>
  <sheetProtection password="CF21" sheet="1" objects="1" scenarios="1"/>
  <mergeCells count="3">
    <mergeCell ref="A1:B2"/>
    <mergeCell ref="F1:G1"/>
    <mergeCell ref="F2:G2"/>
  </mergeCells>
  <printOptions/>
  <pageMargins left="0.7086614173228347" right="1.08" top="1.17" bottom="0.7480314960629921" header="0.31496062992125984" footer="0.31496062992125984"/>
  <pageSetup horizontalDpi="600" verticalDpi="600" orientation="portrait" paperSize="9" r:id="rId1"/>
  <headerFooter>
    <oddHeader>&amp;L18. számú tábla&amp;C&amp;"Arial CE,Félkövér"Debreceni Vízmű Zrt.
Eszközállomány változása
2020-2021. év&amp;R
Adatok: M Ft</oddHeader>
    <oddFooter>&amp;L2021. évi Kiegészítő melléklet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7.625" style="0" bestFit="1" customWidth="1"/>
  </cols>
  <sheetData>
    <row r="2" spans="1:7" ht="12.75">
      <c r="A2" s="747"/>
      <c r="B2" s="748"/>
      <c r="C2" s="749" t="s">
        <v>808</v>
      </c>
      <c r="D2" s="749" t="s">
        <v>1197</v>
      </c>
      <c r="E2" s="750" t="s">
        <v>853</v>
      </c>
      <c r="F2" s="751" t="s">
        <v>854</v>
      </c>
      <c r="G2" s="748"/>
    </row>
    <row r="3" spans="1:7" ht="12.75">
      <c r="A3" s="752"/>
      <c r="B3" s="753" t="s">
        <v>855</v>
      </c>
      <c r="C3" s="754" t="s">
        <v>811</v>
      </c>
      <c r="D3" s="754" t="s">
        <v>811</v>
      </c>
      <c r="E3" s="755" t="s">
        <v>812</v>
      </c>
      <c r="F3" s="756" t="s">
        <v>856</v>
      </c>
      <c r="G3" s="757"/>
    </row>
    <row r="4" spans="1:7" ht="12.75">
      <c r="A4" s="756"/>
      <c r="B4" s="757"/>
      <c r="C4" s="758" t="s">
        <v>812</v>
      </c>
      <c r="D4" s="758" t="s">
        <v>812</v>
      </c>
      <c r="E4" s="755"/>
      <c r="F4" s="725" t="s">
        <v>808</v>
      </c>
      <c r="G4" s="725" t="s">
        <v>1197</v>
      </c>
    </row>
    <row r="5" spans="1:7" ht="13.5">
      <c r="A5" s="759" t="s">
        <v>857</v>
      </c>
      <c r="B5" s="760"/>
      <c r="C5" s="761">
        <f>SUM(C6:C10)</f>
        <v>5981.5</v>
      </c>
      <c r="D5" s="761">
        <f>SUM(D6:D10)</f>
        <v>6346.8</v>
      </c>
      <c r="E5" s="761">
        <f aca="true" t="shared" si="0" ref="E5:E31">D5-C5</f>
        <v>365.3000000000002</v>
      </c>
      <c r="F5" s="762">
        <f aca="true" t="shared" si="1" ref="F5:F31">C5/$C$31*100</f>
        <v>18.41827324261991</v>
      </c>
      <c r="G5" s="763">
        <f aca="true" t="shared" si="2" ref="G5:G31">(D5/$D$31)*100</f>
        <v>19.132888382440722</v>
      </c>
    </row>
    <row r="6" spans="1:7" ht="13.5">
      <c r="A6" s="737"/>
      <c r="B6" s="738" t="s">
        <v>858</v>
      </c>
      <c r="C6" s="764">
        <v>2891</v>
      </c>
      <c r="D6" s="764">
        <v>2891</v>
      </c>
      <c r="E6" s="765">
        <f t="shared" si="0"/>
        <v>0</v>
      </c>
      <c r="F6" s="766">
        <f t="shared" si="1"/>
        <v>8.90198578022472</v>
      </c>
      <c r="G6" s="767">
        <f t="shared" si="2"/>
        <v>8.715128933263395</v>
      </c>
    </row>
    <row r="7" spans="1:7" ht="13.5">
      <c r="A7" s="737"/>
      <c r="B7" s="738" t="s">
        <v>859</v>
      </c>
      <c r="C7" s="764">
        <v>0</v>
      </c>
      <c r="D7" s="764">
        <v>0</v>
      </c>
      <c r="E7" s="765">
        <f t="shared" si="0"/>
        <v>0</v>
      </c>
      <c r="F7" s="766">
        <f t="shared" si="1"/>
        <v>0</v>
      </c>
      <c r="G7" s="767">
        <f t="shared" si="2"/>
        <v>0</v>
      </c>
    </row>
    <row r="8" spans="1:7" ht="13.5">
      <c r="A8" s="737"/>
      <c r="B8" s="738" t="s">
        <v>860</v>
      </c>
      <c r="C8" s="764">
        <v>-1351.4</v>
      </c>
      <c r="D8" s="764">
        <v>-1241</v>
      </c>
      <c r="E8" s="765">
        <f t="shared" si="0"/>
        <v>110.40000000000009</v>
      </c>
      <c r="F8" s="766">
        <f t="shared" si="1"/>
        <v>-4.161239565339221</v>
      </c>
      <c r="G8" s="767">
        <f t="shared" si="2"/>
        <v>-3.7410844019992644</v>
      </c>
    </row>
    <row r="9" spans="1:7" ht="13.5">
      <c r="A9" s="737"/>
      <c r="B9" s="738" t="s">
        <v>861</v>
      </c>
      <c r="C9" s="764">
        <v>4171</v>
      </c>
      <c r="D9" s="764">
        <v>4331.5</v>
      </c>
      <c r="E9" s="765">
        <f t="shared" si="0"/>
        <v>160.5</v>
      </c>
      <c r="F9" s="766">
        <f t="shared" si="1"/>
        <v>12.843370006681878</v>
      </c>
      <c r="G9" s="767">
        <f t="shared" si="2"/>
        <v>13.057620537679144</v>
      </c>
    </row>
    <row r="10" spans="1:7" ht="13.5">
      <c r="A10" s="737"/>
      <c r="B10" s="738" t="s">
        <v>862</v>
      </c>
      <c r="C10" s="764">
        <v>270.9</v>
      </c>
      <c r="D10" s="764">
        <v>365.3</v>
      </c>
      <c r="E10" s="765">
        <f t="shared" si="0"/>
        <v>94.40000000000003</v>
      </c>
      <c r="F10" s="766">
        <f t="shared" si="1"/>
        <v>0.8341570210525343</v>
      </c>
      <c r="G10" s="767">
        <f t="shared" si="2"/>
        <v>1.1012233134974467</v>
      </c>
    </row>
    <row r="11" spans="1:7" ht="13.5">
      <c r="A11" s="759" t="s">
        <v>863</v>
      </c>
      <c r="B11" s="760"/>
      <c r="C11" s="761">
        <f>SUM(C12:C13)</f>
        <v>133.3</v>
      </c>
      <c r="D11" s="761">
        <f>SUM(D12:D13)</f>
        <v>221.89999999999998</v>
      </c>
      <c r="E11" s="761">
        <f t="shared" si="0"/>
        <v>88.59999999999997</v>
      </c>
      <c r="F11" s="762">
        <f t="shared" si="1"/>
        <v>0.41045821670838994</v>
      </c>
      <c r="G11" s="763">
        <f t="shared" si="2"/>
        <v>0.6689336251439458</v>
      </c>
    </row>
    <row r="12" spans="1:7" ht="13.5">
      <c r="A12" s="737"/>
      <c r="B12" s="739" t="s">
        <v>864</v>
      </c>
      <c r="C12" s="764">
        <v>73.7</v>
      </c>
      <c r="D12" s="764">
        <v>80.3</v>
      </c>
      <c r="E12" s="765">
        <f t="shared" si="0"/>
        <v>6.599999999999994</v>
      </c>
      <c r="F12" s="766">
        <f t="shared" si="1"/>
        <v>0.22693751366397855</v>
      </c>
      <c r="G12" s="767">
        <f t="shared" si="2"/>
        <v>0.24207016718818775</v>
      </c>
    </row>
    <row r="13" spans="1:7" ht="13.5">
      <c r="A13" s="737"/>
      <c r="B13" s="739" t="s">
        <v>865</v>
      </c>
      <c r="C13" s="764">
        <v>59.6</v>
      </c>
      <c r="D13" s="764">
        <v>141.6</v>
      </c>
      <c r="E13" s="765">
        <f t="shared" si="0"/>
        <v>82</v>
      </c>
      <c r="F13" s="766">
        <f t="shared" si="1"/>
        <v>0.18352070304441143</v>
      </c>
      <c r="G13" s="767">
        <f t="shared" si="2"/>
        <v>0.4268634579557582</v>
      </c>
    </row>
    <row r="14" spans="1:7" ht="13.5">
      <c r="A14" s="759" t="s">
        <v>866</v>
      </c>
      <c r="B14" s="760"/>
      <c r="C14" s="761">
        <f>C15+C20</f>
        <v>25234.6</v>
      </c>
      <c r="D14" s="761">
        <f>D15+D20</f>
        <v>25426.6</v>
      </c>
      <c r="E14" s="761">
        <f t="shared" si="0"/>
        <v>192</v>
      </c>
      <c r="F14" s="762">
        <f t="shared" si="1"/>
        <v>77.7025425007467</v>
      </c>
      <c r="G14" s="763">
        <f t="shared" si="2"/>
        <v>76.65032768402457</v>
      </c>
    </row>
    <row r="15" spans="1:7" ht="13.5">
      <c r="A15" s="737"/>
      <c r="B15" s="738" t="s">
        <v>867</v>
      </c>
      <c r="C15" s="764">
        <f>SUM(C16:C19)</f>
        <v>22969.6</v>
      </c>
      <c r="D15" s="764">
        <f>SUM(D16:D19)</f>
        <v>23056.5</v>
      </c>
      <c r="E15" s="765">
        <f t="shared" si="0"/>
        <v>86.90000000000146</v>
      </c>
      <c r="F15" s="766">
        <f t="shared" si="1"/>
        <v>70.7281399437737</v>
      </c>
      <c r="G15" s="767">
        <f t="shared" si="2"/>
        <v>69.50548953641905</v>
      </c>
    </row>
    <row r="16" spans="1:7" ht="13.5">
      <c r="A16" s="737"/>
      <c r="B16" s="739" t="s">
        <v>868</v>
      </c>
      <c r="C16" s="764">
        <v>0</v>
      </c>
      <c r="D16" s="764">
        <v>0</v>
      </c>
      <c r="E16" s="765">
        <f t="shared" si="0"/>
        <v>0</v>
      </c>
      <c r="F16" s="766">
        <f t="shared" si="1"/>
        <v>0</v>
      </c>
      <c r="G16" s="767">
        <f t="shared" si="2"/>
        <v>0</v>
      </c>
    </row>
    <row r="17" spans="1:7" ht="13.5">
      <c r="A17" s="737"/>
      <c r="B17" s="739" t="s">
        <v>869</v>
      </c>
      <c r="C17" s="764">
        <v>6.6</v>
      </c>
      <c r="D17" s="764">
        <v>8.6</v>
      </c>
      <c r="E17" s="765">
        <f t="shared" si="0"/>
        <v>2</v>
      </c>
      <c r="F17" s="766">
        <f t="shared" si="1"/>
        <v>0.02032276241766972</v>
      </c>
      <c r="G17" s="767">
        <f t="shared" si="2"/>
        <v>0.02592532301143729</v>
      </c>
    </row>
    <row r="18" spans="1:7" ht="13.5">
      <c r="A18" s="737"/>
      <c r="B18" s="739" t="s">
        <v>870</v>
      </c>
      <c r="C18" s="764">
        <v>0</v>
      </c>
      <c r="D18" s="764">
        <v>0</v>
      </c>
      <c r="E18" s="765">
        <f t="shared" si="0"/>
        <v>0</v>
      </c>
      <c r="F18" s="766">
        <f t="shared" si="1"/>
        <v>0</v>
      </c>
      <c r="G18" s="767">
        <f t="shared" si="2"/>
        <v>0</v>
      </c>
    </row>
    <row r="19" spans="1:7" ht="13.5">
      <c r="A19" s="737"/>
      <c r="B19" s="739" t="s">
        <v>871</v>
      </c>
      <c r="C19" s="764">
        <v>22963</v>
      </c>
      <c r="D19" s="764">
        <v>23047.9</v>
      </c>
      <c r="E19" s="765">
        <f t="shared" si="0"/>
        <v>84.90000000000146</v>
      </c>
      <c r="F19" s="766">
        <f t="shared" si="1"/>
        <v>70.70781718135602</v>
      </c>
      <c r="G19" s="767">
        <f t="shared" si="2"/>
        <v>69.47956421340761</v>
      </c>
    </row>
    <row r="20" spans="1:7" ht="12.75">
      <c r="A20" s="737"/>
      <c r="B20" s="738" t="s">
        <v>872</v>
      </c>
      <c r="C20" s="764">
        <f>SUM(C21:C26)</f>
        <v>2265</v>
      </c>
      <c r="D20" s="764">
        <f>SUM(D21:D26)</f>
        <v>2370.1</v>
      </c>
      <c r="E20" s="764">
        <f>SUM(E21:E26)</f>
        <v>105.09999999999991</v>
      </c>
      <c r="F20" s="764">
        <f>SUM(F21:F26)</f>
        <v>6.9744025569730175</v>
      </c>
      <c r="G20" s="764">
        <f>SUM(G21:G26)</f>
        <v>7.144838147605526</v>
      </c>
    </row>
    <row r="21" spans="1:7" ht="13.5">
      <c r="A21" s="737"/>
      <c r="B21" s="739" t="s">
        <v>873</v>
      </c>
      <c r="C21" s="764">
        <v>0</v>
      </c>
      <c r="D21" s="764">
        <v>0</v>
      </c>
      <c r="E21" s="765">
        <f t="shared" si="0"/>
        <v>0</v>
      </c>
      <c r="F21" s="766">
        <f t="shared" si="1"/>
        <v>0</v>
      </c>
      <c r="G21" s="767">
        <f t="shared" si="2"/>
        <v>0</v>
      </c>
    </row>
    <row r="22" spans="1:7" ht="13.5">
      <c r="A22" s="737"/>
      <c r="B22" s="739" t="s">
        <v>874</v>
      </c>
      <c r="C22" s="764">
        <v>3.1</v>
      </c>
      <c r="D22" s="764">
        <v>0.3</v>
      </c>
      <c r="E22" s="765">
        <f t="shared" si="0"/>
        <v>-2.8000000000000003</v>
      </c>
      <c r="F22" s="766">
        <f t="shared" si="1"/>
        <v>0.009545539923450929</v>
      </c>
      <c r="G22" s="767">
        <f t="shared" si="2"/>
        <v>0.0009043717329571148</v>
      </c>
    </row>
    <row r="23" spans="1:7" ht="13.5">
      <c r="A23" s="737"/>
      <c r="B23" s="739" t="s">
        <v>875</v>
      </c>
      <c r="C23" s="764">
        <v>668.4</v>
      </c>
      <c r="D23" s="764">
        <v>870.9</v>
      </c>
      <c r="E23" s="765">
        <f t="shared" si="0"/>
        <v>202.5</v>
      </c>
      <c r="F23" s="766">
        <f t="shared" si="1"/>
        <v>2.058141575753097</v>
      </c>
      <c r="G23" s="767">
        <f t="shared" si="2"/>
        <v>2.625391140774504</v>
      </c>
    </row>
    <row r="24" spans="1:7" ht="13.5">
      <c r="A24" s="737"/>
      <c r="B24" s="739" t="s">
        <v>876</v>
      </c>
      <c r="C24" s="764">
        <v>413.8</v>
      </c>
      <c r="D24" s="764">
        <v>295.6</v>
      </c>
      <c r="E24" s="765">
        <f t="shared" si="0"/>
        <v>-118.19999999999999</v>
      </c>
      <c r="F24" s="766">
        <f t="shared" si="1"/>
        <v>1.274175619459353</v>
      </c>
      <c r="G24" s="767">
        <f t="shared" si="2"/>
        <v>0.8911076142070772</v>
      </c>
    </row>
    <row r="25" spans="1:7" ht="13.5">
      <c r="A25" s="737"/>
      <c r="B25" s="739" t="s">
        <v>877</v>
      </c>
      <c r="C25" s="764">
        <v>0</v>
      </c>
      <c r="D25" s="764">
        <v>0</v>
      </c>
      <c r="E25" s="765">
        <f>D25-C25</f>
        <v>0</v>
      </c>
      <c r="F25" s="766">
        <f>C25/$C$31*100</f>
        <v>0</v>
      </c>
      <c r="G25" s="767">
        <f>(D25/$D$31)*100</f>
        <v>0</v>
      </c>
    </row>
    <row r="26" spans="1:7" ht="13.5">
      <c r="A26" s="737"/>
      <c r="B26" s="739" t="s">
        <v>878</v>
      </c>
      <c r="C26" s="764">
        <v>1179.7</v>
      </c>
      <c r="D26" s="764">
        <v>1203.3</v>
      </c>
      <c r="E26" s="765">
        <f t="shared" si="0"/>
        <v>23.59999999999991</v>
      </c>
      <c r="F26" s="766">
        <f t="shared" si="1"/>
        <v>3.632539821837116</v>
      </c>
      <c r="G26" s="767">
        <f t="shared" si="2"/>
        <v>3.6274350208909873</v>
      </c>
    </row>
    <row r="27" spans="1:7" ht="13.5">
      <c r="A27" s="759" t="s">
        <v>879</v>
      </c>
      <c r="B27" s="760" t="s">
        <v>880</v>
      </c>
      <c r="C27" s="761">
        <f>SUM(C28:C30)</f>
        <v>1126.5</v>
      </c>
      <c r="D27" s="761">
        <f>SUM(D28:D30)</f>
        <v>1176.9</v>
      </c>
      <c r="E27" s="761">
        <f t="shared" si="0"/>
        <v>50.40000000000009</v>
      </c>
      <c r="F27" s="762">
        <f t="shared" si="1"/>
        <v>3.4687260399249906</v>
      </c>
      <c r="G27" s="763">
        <f t="shared" si="2"/>
        <v>3.5478503083907618</v>
      </c>
    </row>
    <row r="28" spans="1:7" ht="13.5">
      <c r="A28" s="768"/>
      <c r="B28" s="739" t="s">
        <v>881</v>
      </c>
      <c r="C28" s="764">
        <v>14.6</v>
      </c>
      <c r="D28" s="764">
        <v>11.4</v>
      </c>
      <c r="E28" s="765">
        <f t="shared" si="0"/>
        <v>-3.1999999999999993</v>
      </c>
      <c r="F28" s="766">
        <f t="shared" si="1"/>
        <v>0.044956413833026954</v>
      </c>
      <c r="G28" s="767">
        <f t="shared" si="2"/>
        <v>0.034366125852370366</v>
      </c>
    </row>
    <row r="29" spans="1:7" ht="13.5">
      <c r="A29" s="737"/>
      <c r="B29" s="739" t="s">
        <v>882</v>
      </c>
      <c r="C29" s="764">
        <v>138.1</v>
      </c>
      <c r="D29" s="764">
        <v>177.3</v>
      </c>
      <c r="E29" s="765">
        <f t="shared" si="0"/>
        <v>39.20000000000002</v>
      </c>
      <c r="F29" s="766">
        <f t="shared" si="1"/>
        <v>0.4252384075576042</v>
      </c>
      <c r="G29" s="767">
        <f t="shared" si="2"/>
        <v>0.5344836941776548</v>
      </c>
    </row>
    <row r="30" spans="1:7" ht="13.5">
      <c r="A30" s="769"/>
      <c r="B30" s="739" t="s">
        <v>883</v>
      </c>
      <c r="C30" s="764">
        <v>973.8</v>
      </c>
      <c r="D30" s="764">
        <v>988.2</v>
      </c>
      <c r="E30" s="765">
        <f t="shared" si="0"/>
        <v>14.400000000000091</v>
      </c>
      <c r="F30" s="766">
        <f t="shared" si="1"/>
        <v>2.9985312185343593</v>
      </c>
      <c r="G30" s="767">
        <f t="shared" si="2"/>
        <v>2.9790004883607364</v>
      </c>
    </row>
    <row r="31" spans="1:7" ht="13.5">
      <c r="A31" s="759" t="s">
        <v>884</v>
      </c>
      <c r="B31" s="760"/>
      <c r="C31" s="761">
        <f>C5+C11+C14+C27</f>
        <v>32475.899999999998</v>
      </c>
      <c r="D31" s="761">
        <f>D5+D11+D14+D27</f>
        <v>33172.2</v>
      </c>
      <c r="E31" s="761">
        <f t="shared" si="0"/>
        <v>696.2999999999993</v>
      </c>
      <c r="F31" s="762">
        <f t="shared" si="1"/>
        <v>100</v>
      </c>
      <c r="G31" s="763">
        <f t="shared" si="2"/>
        <v>100</v>
      </c>
    </row>
  </sheetData>
  <sheetProtection password="CF21" sheet="1" objects="1" scenarios="1"/>
  <printOptions/>
  <pageMargins left="0.7086614173228347" right="0.7086614173228347" top="0.97" bottom="0.7480314960629921" header="0.31496062992125984" footer="0.58"/>
  <pageSetup horizontalDpi="600" verticalDpi="600" orientation="portrait" paperSize="9" r:id="rId1"/>
  <headerFooter>
    <oddHeader>&amp;L19. számú tábla&amp;C&amp;"Arial CE,Félkövér"Debreceni Vízmű Zrt.
Forrásállomány változása
2020-2021. év&amp;R
Adatok: M Ft</oddHeader>
    <oddFooter>&amp;L2021. évi Kiegészítő melléklet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375" style="770" customWidth="1"/>
    <col min="2" max="2" width="2.375" style="770" customWidth="1"/>
    <col min="3" max="3" width="4.625" style="770" customWidth="1"/>
    <col min="4" max="4" width="6.125" style="770" customWidth="1"/>
    <col min="5" max="5" width="4.00390625" style="770" customWidth="1"/>
    <col min="6" max="6" width="3.125" style="770" customWidth="1"/>
    <col min="7" max="7" width="2.125" style="770" customWidth="1"/>
    <col min="8" max="8" width="3.00390625" style="770" customWidth="1"/>
    <col min="9" max="9" width="3.875" style="770" customWidth="1"/>
    <col min="10" max="10" width="4.125" style="770" customWidth="1"/>
    <col min="11" max="11" width="3.625" style="770" customWidth="1"/>
    <col min="12" max="12" width="4.625" style="770" customWidth="1"/>
    <col min="13" max="13" width="2.375" style="770" customWidth="1"/>
    <col min="14" max="14" width="3.875" style="770" customWidth="1"/>
    <col min="15" max="16" width="1.625" style="770" customWidth="1"/>
    <col min="17" max="17" width="3.375" style="770" customWidth="1"/>
    <col min="18" max="18" width="1.625" style="770" customWidth="1"/>
    <col min="19" max="19" width="2.375" style="770" customWidth="1"/>
    <col min="20" max="20" width="2.625" style="770" customWidth="1"/>
    <col min="21" max="21" width="17.875" style="770" customWidth="1"/>
    <col min="22" max="22" width="12.625" style="770" customWidth="1"/>
    <col min="23" max="23" width="12.125" style="770" customWidth="1"/>
    <col min="24" max="26" width="11.00390625" style="770" customWidth="1"/>
    <col min="27" max="27" width="12.875" style="770" customWidth="1"/>
    <col min="28" max="28" width="0.37109375" style="770" customWidth="1"/>
    <col min="29" max="29" width="12.875" style="770" customWidth="1"/>
    <col min="30" max="30" width="11.625" style="770" customWidth="1"/>
    <col min="31" max="33" width="10.375" style="770" customWidth="1"/>
    <col min="34" max="34" width="13.125" style="770" customWidth="1"/>
  </cols>
  <sheetData>
    <row r="1" ht="12.75">
      <c r="A1" t="s">
        <v>1204</v>
      </c>
    </row>
    <row r="3" spans="1:34" ht="13.5">
      <c r="A3" s="927" t="s">
        <v>885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C3" s="927" t="s">
        <v>885</v>
      </c>
      <c r="AD3" s="927"/>
      <c r="AE3" s="927"/>
      <c r="AF3" s="927"/>
      <c r="AG3" s="927"/>
      <c r="AH3" s="927"/>
    </row>
    <row r="4" spans="1:34" ht="13.5">
      <c r="A4" s="927" t="s">
        <v>767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8"/>
      <c r="U4" s="928"/>
      <c r="V4" s="928"/>
      <c r="W4" s="928"/>
      <c r="X4" s="928"/>
      <c r="Y4" s="928"/>
      <c r="Z4" s="928"/>
      <c r="AA4" s="928"/>
      <c r="AC4" s="927" t="s">
        <v>787</v>
      </c>
      <c r="AD4" s="927"/>
      <c r="AE4" s="927"/>
      <c r="AF4" s="927"/>
      <c r="AG4" s="927"/>
      <c r="AH4" s="927"/>
    </row>
    <row r="6" spans="1:27" ht="12.75">
      <c r="A6" s="771"/>
      <c r="B6" s="929" t="s">
        <v>886</v>
      </c>
      <c r="C6" s="930"/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772"/>
      <c r="O6" s="772"/>
      <c r="P6" s="772"/>
      <c r="Q6" s="772"/>
      <c r="R6" s="772"/>
      <c r="S6" s="772"/>
      <c r="T6" s="772"/>
      <c r="U6" s="773"/>
      <c r="V6" s="774"/>
      <c r="W6" s="774"/>
      <c r="X6" s="774"/>
      <c r="Y6" s="774"/>
      <c r="Z6" s="774"/>
      <c r="AA6" s="774"/>
    </row>
    <row r="7" spans="1:34" ht="12.75">
      <c r="A7" s="775"/>
      <c r="B7" s="776"/>
      <c r="C7" s="776"/>
      <c r="D7" s="776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7"/>
      <c r="V7" s="778"/>
      <c r="W7" s="778"/>
      <c r="X7" s="778"/>
      <c r="Y7" s="778"/>
      <c r="Z7" s="778"/>
      <c r="AA7" s="779" t="s">
        <v>887</v>
      </c>
      <c r="AH7" s="779" t="s">
        <v>887</v>
      </c>
    </row>
    <row r="8" spans="1:34" ht="24">
      <c r="A8" s="780" t="s">
        <v>888</v>
      </c>
      <c r="B8" s="781" t="s">
        <v>889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2" t="s">
        <v>890</v>
      </c>
      <c r="W8" s="782" t="s">
        <v>891</v>
      </c>
      <c r="X8" s="782" t="s">
        <v>892</v>
      </c>
      <c r="Y8" s="782" t="s">
        <v>785</v>
      </c>
      <c r="Z8" s="782" t="s">
        <v>82</v>
      </c>
      <c r="AA8" s="783" t="s">
        <v>893</v>
      </c>
      <c r="AB8" s="784"/>
      <c r="AC8" s="782" t="s">
        <v>890</v>
      </c>
      <c r="AD8" s="782" t="s">
        <v>891</v>
      </c>
      <c r="AE8" s="782" t="s">
        <v>892</v>
      </c>
      <c r="AF8" s="782" t="s">
        <v>785</v>
      </c>
      <c r="AG8" s="782" t="s">
        <v>82</v>
      </c>
      <c r="AH8" s="783" t="s">
        <v>893</v>
      </c>
    </row>
    <row r="9" spans="1:34" ht="12.75">
      <c r="A9" s="785" t="s">
        <v>894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7"/>
      <c r="V9" s="788">
        <v>44196</v>
      </c>
      <c r="W9" s="788">
        <v>44196</v>
      </c>
      <c r="X9" s="788">
        <v>44196</v>
      </c>
      <c r="Y9" s="788">
        <v>44196</v>
      </c>
      <c r="Z9" s="788">
        <v>44196</v>
      </c>
      <c r="AA9" s="788">
        <v>44196</v>
      </c>
      <c r="AB9" s="784"/>
      <c r="AC9" s="788">
        <v>44561</v>
      </c>
      <c r="AD9" s="788">
        <v>44561</v>
      </c>
      <c r="AE9" s="788">
        <v>44561</v>
      </c>
      <c r="AF9" s="788">
        <v>44561</v>
      </c>
      <c r="AG9" s="788">
        <v>44561</v>
      </c>
      <c r="AH9" s="788">
        <v>44561</v>
      </c>
    </row>
    <row r="10" spans="1:34" ht="12.75">
      <c r="A10" s="789" t="s">
        <v>285</v>
      </c>
      <c r="B10" s="790"/>
      <c r="C10" s="791"/>
      <c r="D10" s="791"/>
      <c r="E10" s="791"/>
      <c r="F10" s="791"/>
      <c r="G10" s="791"/>
      <c r="H10" s="791"/>
      <c r="I10" s="791"/>
      <c r="J10" s="791"/>
      <c r="K10" s="792" t="s">
        <v>286</v>
      </c>
      <c r="L10" s="791"/>
      <c r="M10" s="791"/>
      <c r="N10" s="791"/>
      <c r="O10" s="791"/>
      <c r="P10" s="791"/>
      <c r="Q10" s="791"/>
      <c r="R10" s="791"/>
      <c r="S10" s="791"/>
      <c r="T10" s="791"/>
      <c r="U10" s="793"/>
      <c r="V10" s="794" t="s">
        <v>287</v>
      </c>
      <c r="W10" s="795" t="s">
        <v>289</v>
      </c>
      <c r="X10" s="795" t="s">
        <v>292</v>
      </c>
      <c r="Y10" s="795"/>
      <c r="Z10" s="795" t="s">
        <v>291</v>
      </c>
      <c r="AA10" s="796" t="s">
        <v>293</v>
      </c>
      <c r="AC10" s="794" t="s">
        <v>287</v>
      </c>
      <c r="AD10" s="795" t="s">
        <v>289</v>
      </c>
      <c r="AE10" s="795" t="s">
        <v>292</v>
      </c>
      <c r="AF10" s="795"/>
      <c r="AG10" s="795" t="s">
        <v>291</v>
      </c>
      <c r="AH10" s="796" t="s">
        <v>293</v>
      </c>
    </row>
    <row r="11" spans="1:34" ht="12.75">
      <c r="A11" s="797" t="s">
        <v>895</v>
      </c>
      <c r="B11" s="798"/>
      <c r="C11" s="799" t="s">
        <v>896</v>
      </c>
      <c r="D11" s="800" t="s">
        <v>897</v>
      </c>
      <c r="E11" s="801"/>
      <c r="F11" s="800"/>
      <c r="G11" s="800"/>
      <c r="H11" s="800"/>
      <c r="I11" s="800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2" t="s">
        <v>898</v>
      </c>
      <c r="V11" s="803">
        <f>V12+V20+V28</f>
        <v>12839880</v>
      </c>
      <c r="W11" s="803">
        <f>W12+W20+W28</f>
        <v>13527970</v>
      </c>
      <c r="X11" s="803">
        <f>X12+X20+X28</f>
        <v>128587</v>
      </c>
      <c r="Y11" s="803">
        <f>Y12+Y20+Y28</f>
        <v>17155</v>
      </c>
      <c r="Z11" s="803">
        <f>Z12+Z20+Z28</f>
        <v>2020753</v>
      </c>
      <c r="AA11" s="804">
        <f>SUM(V11:Z11)</f>
        <v>28534345</v>
      </c>
      <c r="AC11" s="803">
        <f>AC12+AC20+AC28</f>
        <v>12078439</v>
      </c>
      <c r="AD11" s="803">
        <f>AD12+AD20+AD28</f>
        <v>12850776</v>
      </c>
      <c r="AE11" s="803">
        <f>AE12+AE20+AE28</f>
        <v>124881</v>
      </c>
      <c r="AF11" s="803">
        <f>AF12+AF20+AF28</f>
        <v>8317</v>
      </c>
      <c r="AG11" s="803">
        <f>AG12+AG20+AG28</f>
        <v>1899543</v>
      </c>
      <c r="AH11" s="804">
        <f>SUM(AC11:AG11)</f>
        <v>26961956</v>
      </c>
    </row>
    <row r="12" spans="1:34" ht="12.75">
      <c r="A12" s="805" t="s">
        <v>899</v>
      </c>
      <c r="B12" s="798"/>
      <c r="C12" s="806" t="s">
        <v>583</v>
      </c>
      <c r="D12" s="801" t="s">
        <v>900</v>
      </c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2" t="s">
        <v>901</v>
      </c>
      <c r="V12" s="807">
        <f>SUM(V13:V19)</f>
        <v>12230</v>
      </c>
      <c r="W12" s="807">
        <f>SUM(W13:W19)</f>
        <v>7261</v>
      </c>
      <c r="X12" s="807">
        <f>SUM(X13:X19)</f>
        <v>21</v>
      </c>
      <c r="Y12" s="807">
        <f>SUM(Y13:Y19)</f>
        <v>2</v>
      </c>
      <c r="Z12" s="807">
        <f>SUM(Z13:Z19)</f>
        <v>352</v>
      </c>
      <c r="AA12" s="808">
        <f>SUM(V12:Z12)</f>
        <v>19866</v>
      </c>
      <c r="AC12" s="807">
        <f>SUM(AC13:AC19)</f>
        <v>10621</v>
      </c>
      <c r="AD12" s="807">
        <f>SUM(AD13:AD19)</f>
        <v>19011</v>
      </c>
      <c r="AE12" s="807">
        <f>SUM(AE13:AE19)</f>
        <v>19</v>
      </c>
      <c r="AF12" s="807">
        <f>SUM(AF13:AF19)</f>
        <v>1</v>
      </c>
      <c r="AG12" s="807">
        <f>SUM(AG13:AG19)</f>
        <v>1614</v>
      </c>
      <c r="AH12" s="808">
        <f>SUM(AC12:AG12)</f>
        <v>31266</v>
      </c>
    </row>
    <row r="13" spans="1:34" ht="12.75">
      <c r="A13" s="805" t="s">
        <v>902</v>
      </c>
      <c r="B13" s="798"/>
      <c r="C13" s="809" t="s">
        <v>14</v>
      </c>
      <c r="D13" s="810" t="s">
        <v>0</v>
      </c>
      <c r="E13" s="810"/>
      <c r="F13" s="810"/>
      <c r="G13" s="810"/>
      <c r="H13" s="810"/>
      <c r="I13" s="810"/>
      <c r="J13" s="810"/>
      <c r="K13" s="810"/>
      <c r="L13" s="810"/>
      <c r="M13" s="810"/>
      <c r="N13" s="801"/>
      <c r="O13" s="801"/>
      <c r="P13" s="801"/>
      <c r="Q13" s="801"/>
      <c r="R13" s="801"/>
      <c r="S13" s="801"/>
      <c r="T13" s="801"/>
      <c r="U13" s="802"/>
      <c r="V13" s="811"/>
      <c r="W13" s="811"/>
      <c r="X13" s="811"/>
      <c r="Y13" s="811"/>
      <c r="Z13" s="811"/>
      <c r="AA13" s="812"/>
      <c r="AC13" s="811"/>
      <c r="AD13" s="811"/>
      <c r="AE13" s="811"/>
      <c r="AF13" s="811"/>
      <c r="AG13" s="811"/>
      <c r="AH13" s="812"/>
    </row>
    <row r="14" spans="1:34" ht="12.75">
      <c r="A14" s="805" t="s">
        <v>903</v>
      </c>
      <c r="B14" s="798"/>
      <c r="C14" s="809" t="s">
        <v>15</v>
      </c>
      <c r="D14" s="810" t="s">
        <v>1</v>
      </c>
      <c r="E14" s="810"/>
      <c r="F14" s="810"/>
      <c r="G14" s="810"/>
      <c r="H14" s="810"/>
      <c r="I14" s="810"/>
      <c r="J14" s="810"/>
      <c r="K14" s="810"/>
      <c r="L14" s="810"/>
      <c r="M14" s="801"/>
      <c r="N14" s="801"/>
      <c r="O14" s="801"/>
      <c r="P14" s="801"/>
      <c r="Q14" s="801"/>
      <c r="R14" s="801"/>
      <c r="S14" s="801"/>
      <c r="T14" s="801"/>
      <c r="U14" s="802"/>
      <c r="V14" s="811"/>
      <c r="W14" s="811"/>
      <c r="X14" s="811"/>
      <c r="Y14" s="811"/>
      <c r="Z14" s="811"/>
      <c r="AA14" s="812"/>
      <c r="AC14" s="811"/>
      <c r="AD14" s="811"/>
      <c r="AE14" s="811"/>
      <c r="AF14" s="811"/>
      <c r="AG14" s="811"/>
      <c r="AH14" s="812"/>
    </row>
    <row r="15" spans="1:34" ht="12.75">
      <c r="A15" s="805" t="s">
        <v>904</v>
      </c>
      <c r="B15" s="798"/>
      <c r="C15" s="809" t="s">
        <v>16</v>
      </c>
      <c r="D15" s="810" t="s">
        <v>2</v>
      </c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09"/>
      <c r="V15" s="811">
        <v>12230</v>
      </c>
      <c r="W15" s="811">
        <v>7261</v>
      </c>
      <c r="X15" s="811">
        <v>21</v>
      </c>
      <c r="Y15" s="811">
        <v>2</v>
      </c>
      <c r="Z15" s="811">
        <v>352</v>
      </c>
      <c r="AA15" s="812">
        <f>SUM(V15:Z15)</f>
        <v>19866</v>
      </c>
      <c r="AC15" s="811">
        <v>10621</v>
      </c>
      <c r="AD15" s="811">
        <v>19011</v>
      </c>
      <c r="AE15" s="811">
        <v>19</v>
      </c>
      <c r="AF15" s="811">
        <v>1</v>
      </c>
      <c r="AG15" s="811">
        <v>1614</v>
      </c>
      <c r="AH15" s="812">
        <f>SUM(AC15:AG15)</f>
        <v>31266</v>
      </c>
    </row>
    <row r="16" spans="1:34" ht="12.75">
      <c r="A16" s="805" t="s">
        <v>905</v>
      </c>
      <c r="B16" s="798"/>
      <c r="C16" s="809" t="s">
        <v>17</v>
      </c>
      <c r="D16" s="810" t="s">
        <v>3</v>
      </c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09"/>
      <c r="V16" s="811"/>
      <c r="W16" s="811"/>
      <c r="X16" s="811"/>
      <c r="Y16" s="811"/>
      <c r="Z16" s="811"/>
      <c r="AA16" s="812">
        <f>SUM(V16:Z16)</f>
        <v>0</v>
      </c>
      <c r="AC16" s="811"/>
      <c r="AD16" s="811"/>
      <c r="AE16" s="811"/>
      <c r="AF16" s="811"/>
      <c r="AG16" s="811"/>
      <c r="AH16" s="812">
        <f>SUM(AC16:AG16)</f>
        <v>0</v>
      </c>
    </row>
    <row r="17" spans="1:34" ht="12.75">
      <c r="A17" s="805" t="s">
        <v>906</v>
      </c>
      <c r="B17" s="798"/>
      <c r="C17" s="809" t="s">
        <v>18</v>
      </c>
      <c r="D17" s="810" t="s">
        <v>4</v>
      </c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09"/>
      <c r="V17" s="811"/>
      <c r="W17" s="811"/>
      <c r="X17" s="811"/>
      <c r="Y17" s="811"/>
      <c r="Z17" s="811"/>
      <c r="AA17" s="812"/>
      <c r="AC17" s="811"/>
      <c r="AD17" s="811"/>
      <c r="AE17" s="811"/>
      <c r="AF17" s="811"/>
      <c r="AG17" s="811"/>
      <c r="AH17" s="812"/>
    </row>
    <row r="18" spans="1:34" ht="12.75">
      <c r="A18" s="805" t="s">
        <v>907</v>
      </c>
      <c r="B18" s="798"/>
      <c r="C18" s="809" t="s">
        <v>19</v>
      </c>
      <c r="D18" s="810" t="s">
        <v>178</v>
      </c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09"/>
      <c r="V18" s="811"/>
      <c r="W18" s="811"/>
      <c r="X18" s="811"/>
      <c r="Y18" s="811"/>
      <c r="Z18" s="811"/>
      <c r="AA18" s="812"/>
      <c r="AC18" s="811"/>
      <c r="AD18" s="811"/>
      <c r="AE18" s="811"/>
      <c r="AF18" s="811"/>
      <c r="AG18" s="811"/>
      <c r="AH18" s="812"/>
    </row>
    <row r="19" spans="1:34" ht="12.75">
      <c r="A19" s="805" t="s">
        <v>908</v>
      </c>
      <c r="B19" s="798"/>
      <c r="C19" s="809" t="s">
        <v>20</v>
      </c>
      <c r="D19" s="810" t="s">
        <v>909</v>
      </c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09"/>
      <c r="V19" s="811"/>
      <c r="W19" s="811"/>
      <c r="X19" s="811"/>
      <c r="Y19" s="811"/>
      <c r="Z19" s="811"/>
      <c r="AA19" s="812"/>
      <c r="AC19" s="811"/>
      <c r="AD19" s="811"/>
      <c r="AE19" s="811"/>
      <c r="AF19" s="811"/>
      <c r="AG19" s="811"/>
      <c r="AH19" s="812"/>
    </row>
    <row r="20" spans="1:34" ht="12.75">
      <c r="A20" s="805" t="s">
        <v>23</v>
      </c>
      <c r="B20" s="798"/>
      <c r="C20" s="806" t="s">
        <v>594</v>
      </c>
      <c r="D20" s="801" t="s">
        <v>910</v>
      </c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1"/>
      <c r="U20" s="802" t="s">
        <v>911</v>
      </c>
      <c r="V20" s="807">
        <f>SUM(V21:V27)</f>
        <v>10403496</v>
      </c>
      <c r="W20" s="807">
        <f>SUM(W21:W27)</f>
        <v>11612953</v>
      </c>
      <c r="X20" s="807">
        <f>SUM(X21:X27)</f>
        <v>121609</v>
      </c>
      <c r="Y20" s="807">
        <f>SUM(Y21:Y27)</f>
        <v>15770</v>
      </c>
      <c r="Z20" s="807">
        <f>SUM(Z21:Z27)</f>
        <v>356045</v>
      </c>
      <c r="AA20" s="808">
        <f>SUM(V20:Z20)</f>
        <v>22509873</v>
      </c>
      <c r="AC20" s="807">
        <f>SUM(AC21:AC27)</f>
        <v>10330183</v>
      </c>
      <c r="AD20" s="807">
        <f>SUM(AD21:AD27)</f>
        <v>11477414</v>
      </c>
      <c r="AE20" s="807">
        <f>SUM(AE21:AE27)</f>
        <v>120233</v>
      </c>
      <c r="AF20" s="807">
        <f>SUM(AF21:AF27)</f>
        <v>7865</v>
      </c>
      <c r="AG20" s="807">
        <f>SUM(AG21:AG27)</f>
        <v>351432</v>
      </c>
      <c r="AH20" s="808">
        <f>SUM(AC20:AG20)</f>
        <v>22287127</v>
      </c>
    </row>
    <row r="21" spans="1:34" ht="12.75">
      <c r="A21" s="805" t="s">
        <v>24</v>
      </c>
      <c r="B21" s="798"/>
      <c r="C21" s="809" t="s">
        <v>14</v>
      </c>
      <c r="D21" s="810" t="s">
        <v>912</v>
      </c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09"/>
      <c r="V21" s="811">
        <v>9956377</v>
      </c>
      <c r="W21" s="811">
        <v>11356283</v>
      </c>
      <c r="X21" s="811">
        <v>59724</v>
      </c>
      <c r="Y21" s="811">
        <v>7745</v>
      </c>
      <c r="Z21" s="811">
        <v>326199</v>
      </c>
      <c r="AA21" s="812">
        <f>SUM(V21:Z21)</f>
        <v>21706328</v>
      </c>
      <c r="AC21" s="811">
        <v>9703734</v>
      </c>
      <c r="AD21" s="811">
        <v>11134585</v>
      </c>
      <c r="AE21" s="811">
        <v>60436</v>
      </c>
      <c r="AF21" s="811">
        <v>3954</v>
      </c>
      <c r="AG21" s="811">
        <v>297703</v>
      </c>
      <c r="AH21" s="812">
        <f>SUM(AC21:AG21)</f>
        <v>21200412</v>
      </c>
    </row>
    <row r="22" spans="1:34" ht="12.75">
      <c r="A22" s="805" t="s">
        <v>25</v>
      </c>
      <c r="B22" s="798"/>
      <c r="C22" s="809" t="s">
        <v>15</v>
      </c>
      <c r="D22" s="810" t="s">
        <v>6</v>
      </c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09"/>
      <c r="V22" s="811">
        <v>286917</v>
      </c>
      <c r="W22" s="811">
        <v>129007</v>
      </c>
      <c r="X22" s="811">
        <v>61859</v>
      </c>
      <c r="Y22" s="811">
        <v>8022</v>
      </c>
      <c r="Z22" s="811">
        <v>10808</v>
      </c>
      <c r="AA22" s="812">
        <f>SUM(V22:Z22)</f>
        <v>496613</v>
      </c>
      <c r="AC22" s="811">
        <v>388049</v>
      </c>
      <c r="AD22" s="811">
        <v>228636</v>
      </c>
      <c r="AE22" s="811">
        <v>59777</v>
      </c>
      <c r="AF22" s="811">
        <v>3910</v>
      </c>
      <c r="AG22" s="811">
        <v>13792</v>
      </c>
      <c r="AH22" s="812">
        <f>SUM(AC22:AG22)</f>
        <v>694164</v>
      </c>
    </row>
    <row r="23" spans="1:34" ht="12.75">
      <c r="A23" s="805" t="s">
        <v>26</v>
      </c>
      <c r="B23" s="798"/>
      <c r="C23" s="809" t="s">
        <v>16</v>
      </c>
      <c r="D23" s="810" t="s">
        <v>7</v>
      </c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09"/>
      <c r="V23" s="811">
        <v>105088</v>
      </c>
      <c r="W23" s="811">
        <v>24777</v>
      </c>
      <c r="X23" s="811">
        <v>26</v>
      </c>
      <c r="Y23" s="811">
        <v>3</v>
      </c>
      <c r="Z23" s="811">
        <v>19038</v>
      </c>
      <c r="AA23" s="812">
        <f>SUM(V23:Z23)</f>
        <v>148932</v>
      </c>
      <c r="AC23" s="811">
        <v>124794</v>
      </c>
      <c r="AD23" s="811">
        <v>29575</v>
      </c>
      <c r="AE23" s="811">
        <v>20</v>
      </c>
      <c r="AF23" s="811">
        <v>1</v>
      </c>
      <c r="AG23" s="811">
        <v>39865</v>
      </c>
      <c r="AH23" s="812">
        <f>SUM(AC23:AG23)</f>
        <v>194255</v>
      </c>
    </row>
    <row r="24" spans="1:34" ht="12.75">
      <c r="A24" s="805" t="s">
        <v>27</v>
      </c>
      <c r="B24" s="798"/>
      <c r="C24" s="809" t="s">
        <v>17</v>
      </c>
      <c r="D24" s="810" t="s">
        <v>8</v>
      </c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09"/>
      <c r="V24" s="811"/>
      <c r="W24" s="811"/>
      <c r="X24" s="811"/>
      <c r="Y24" s="811"/>
      <c r="Z24" s="811"/>
      <c r="AA24" s="812"/>
      <c r="AC24" s="811"/>
      <c r="AD24" s="811"/>
      <c r="AE24" s="811"/>
      <c r="AF24" s="811"/>
      <c r="AG24" s="811"/>
      <c r="AH24" s="812"/>
    </row>
    <row r="25" spans="1:34" ht="12.75">
      <c r="A25" s="805" t="s">
        <v>28</v>
      </c>
      <c r="B25" s="798"/>
      <c r="C25" s="809" t="s">
        <v>18</v>
      </c>
      <c r="D25" s="810" t="s">
        <v>9</v>
      </c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09"/>
      <c r="V25" s="811">
        <v>55114</v>
      </c>
      <c r="W25" s="811">
        <v>102886</v>
      </c>
      <c r="X25" s="811">
        <v>0</v>
      </c>
      <c r="Y25" s="811">
        <v>0</v>
      </c>
      <c r="Z25" s="811">
        <v>0</v>
      </c>
      <c r="AA25" s="812">
        <f>SUM(V25:Z25)</f>
        <v>158000</v>
      </c>
      <c r="AC25" s="811">
        <v>112877</v>
      </c>
      <c r="AD25" s="811">
        <v>58903</v>
      </c>
      <c r="AE25" s="811">
        <v>0</v>
      </c>
      <c r="AF25" s="811">
        <v>0</v>
      </c>
      <c r="AG25" s="811">
        <v>72</v>
      </c>
      <c r="AH25" s="812">
        <f>SUM(AC25:AG25)</f>
        <v>171852</v>
      </c>
    </row>
    <row r="26" spans="1:34" ht="12.75">
      <c r="A26" s="805" t="s">
        <v>172</v>
      </c>
      <c r="B26" s="798"/>
      <c r="C26" s="809" t="s">
        <v>19</v>
      </c>
      <c r="D26" s="810" t="s">
        <v>179</v>
      </c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09"/>
      <c r="V26" s="811"/>
      <c r="W26" s="811"/>
      <c r="X26" s="811"/>
      <c r="Y26" s="811"/>
      <c r="Z26" s="811"/>
      <c r="AA26" s="812"/>
      <c r="AC26" s="811">
        <v>729</v>
      </c>
      <c r="AD26" s="811">
        <v>25715</v>
      </c>
      <c r="AE26" s="811">
        <v>0</v>
      </c>
      <c r="AF26" s="811">
        <v>0</v>
      </c>
      <c r="AG26" s="811">
        <v>0</v>
      </c>
      <c r="AH26" s="812">
        <f>SUM(AC26:AG26)</f>
        <v>26444</v>
      </c>
    </row>
    <row r="27" spans="1:34" ht="12.75">
      <c r="A27" s="805" t="s">
        <v>173</v>
      </c>
      <c r="B27" s="798"/>
      <c r="C27" s="809" t="s">
        <v>20</v>
      </c>
      <c r="D27" s="810" t="s">
        <v>913</v>
      </c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09"/>
      <c r="V27" s="811"/>
      <c r="W27" s="811"/>
      <c r="X27" s="811"/>
      <c r="Y27" s="811"/>
      <c r="Z27" s="811"/>
      <c r="AA27" s="812"/>
      <c r="AC27" s="811"/>
      <c r="AD27" s="811"/>
      <c r="AE27" s="811"/>
      <c r="AF27" s="811"/>
      <c r="AG27" s="811"/>
      <c r="AH27" s="812"/>
    </row>
    <row r="28" spans="1:34" ht="12.75">
      <c r="A28" s="805" t="s">
        <v>174</v>
      </c>
      <c r="B28" s="798"/>
      <c r="C28" s="806" t="s">
        <v>598</v>
      </c>
      <c r="D28" s="801" t="s">
        <v>914</v>
      </c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2" t="s">
        <v>915</v>
      </c>
      <c r="V28" s="807">
        <f>SUM(V29:V38)</f>
        <v>2424154</v>
      </c>
      <c r="W28" s="807">
        <f>SUM(W29:W38)</f>
        <v>1907756</v>
      </c>
      <c r="X28" s="807">
        <f>SUM(X29:X38)</f>
        <v>6957</v>
      </c>
      <c r="Y28" s="807">
        <f>SUM(Y29:Y38)</f>
        <v>1383</v>
      </c>
      <c r="Z28" s="807">
        <f>SUM(Z29:Z38)</f>
        <v>1664356</v>
      </c>
      <c r="AA28" s="808">
        <f>SUM(V28:Z28)</f>
        <v>6004606</v>
      </c>
      <c r="AC28" s="807">
        <f>SUM(AC29:AC38)</f>
        <v>1737635</v>
      </c>
      <c r="AD28" s="807">
        <f>SUM(AD29:AD38)</f>
        <v>1354351</v>
      </c>
      <c r="AE28" s="807">
        <f>SUM(AE29:AE38)</f>
        <v>4629</v>
      </c>
      <c r="AF28" s="807">
        <f>SUM(AF29:AF38)</f>
        <v>451</v>
      </c>
      <c r="AG28" s="807">
        <f>SUM(AG29:AG38)</f>
        <v>1546497</v>
      </c>
      <c r="AH28" s="808">
        <f>SUM(AC28:AG28)</f>
        <v>4643563</v>
      </c>
    </row>
    <row r="29" spans="1:34" ht="12.75">
      <c r="A29" s="805" t="s">
        <v>175</v>
      </c>
      <c r="B29" s="798"/>
      <c r="C29" s="809" t="s">
        <v>14</v>
      </c>
      <c r="D29" s="810" t="s">
        <v>186</v>
      </c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09"/>
      <c r="V29" s="811">
        <v>19425</v>
      </c>
      <c r="W29" s="811">
        <v>5391</v>
      </c>
      <c r="X29" s="811">
        <v>1</v>
      </c>
      <c r="Y29" s="811">
        <v>0</v>
      </c>
      <c r="Z29" s="811">
        <v>1078999</v>
      </c>
      <c r="AA29" s="812">
        <f>SUM(V29:Z29)</f>
        <v>1103816</v>
      </c>
      <c r="AC29" s="811">
        <v>9907</v>
      </c>
      <c r="AD29" s="811">
        <v>8286</v>
      </c>
      <c r="AE29" s="811">
        <v>1</v>
      </c>
      <c r="AF29" s="811">
        <v>0</v>
      </c>
      <c r="AG29" s="811">
        <v>1080931</v>
      </c>
      <c r="AH29" s="812">
        <f>SUM(AC29:AG29)</f>
        <v>1099125</v>
      </c>
    </row>
    <row r="30" spans="1:34" ht="12.75">
      <c r="A30" s="805" t="s">
        <v>916</v>
      </c>
      <c r="B30" s="798"/>
      <c r="C30" s="809" t="s">
        <v>15</v>
      </c>
      <c r="D30" s="810" t="s">
        <v>187</v>
      </c>
      <c r="E30" s="810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09"/>
      <c r="V30" s="811">
        <v>2398784</v>
      </c>
      <c r="W30" s="811">
        <v>1898422</v>
      </c>
      <c r="X30" s="811">
        <v>6930</v>
      </c>
      <c r="Y30" s="811">
        <v>1379</v>
      </c>
      <c r="Z30" s="811">
        <v>584715</v>
      </c>
      <c r="AA30" s="812">
        <f>SUM(V30:Z30)</f>
        <v>4890230</v>
      </c>
      <c r="AC30" s="811">
        <v>1720375</v>
      </c>
      <c r="AD30" s="811">
        <v>1341151</v>
      </c>
      <c r="AE30" s="811">
        <v>4602</v>
      </c>
      <c r="AF30" s="811">
        <v>449</v>
      </c>
      <c r="AG30" s="811">
        <v>464819</v>
      </c>
      <c r="AH30" s="812">
        <f>SUM(AC30:AG30)</f>
        <v>3531396</v>
      </c>
    </row>
    <row r="31" spans="1:34" ht="12.75">
      <c r="A31" s="805" t="s">
        <v>917</v>
      </c>
      <c r="B31" s="798"/>
      <c r="C31" s="809" t="s">
        <v>16</v>
      </c>
      <c r="D31" s="810" t="s">
        <v>720</v>
      </c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09"/>
      <c r="V31" s="811"/>
      <c r="W31" s="811"/>
      <c r="X31" s="811"/>
      <c r="Y31" s="811"/>
      <c r="Z31" s="811"/>
      <c r="AA31" s="812"/>
      <c r="AC31" s="811"/>
      <c r="AD31" s="811"/>
      <c r="AE31" s="811"/>
      <c r="AF31" s="811"/>
      <c r="AG31" s="811"/>
      <c r="AH31" s="812"/>
    </row>
    <row r="32" spans="1:34" ht="12.75">
      <c r="A32" s="805" t="s">
        <v>918</v>
      </c>
      <c r="B32" s="798"/>
      <c r="C32" s="809" t="s">
        <v>17</v>
      </c>
      <c r="D32" s="810" t="s">
        <v>721</v>
      </c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09"/>
      <c r="V32" s="811"/>
      <c r="W32" s="811"/>
      <c r="X32" s="811"/>
      <c r="Y32" s="811"/>
      <c r="Z32" s="811"/>
      <c r="AA32" s="812"/>
      <c r="AC32" s="811"/>
      <c r="AD32" s="811"/>
      <c r="AE32" s="811"/>
      <c r="AF32" s="811"/>
      <c r="AG32" s="811"/>
      <c r="AH32" s="812"/>
    </row>
    <row r="33" spans="1:34" ht="12.75">
      <c r="A33" s="805" t="s">
        <v>919</v>
      </c>
      <c r="B33" s="798"/>
      <c r="C33" s="809" t="s">
        <v>18</v>
      </c>
      <c r="D33" s="810" t="s">
        <v>188</v>
      </c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09"/>
      <c r="V33" s="811"/>
      <c r="W33" s="811"/>
      <c r="X33" s="811"/>
      <c r="Y33" s="811"/>
      <c r="Z33" s="811"/>
      <c r="AA33" s="812">
        <f>SUM(V33:Z33)</f>
        <v>0</v>
      </c>
      <c r="AC33" s="811"/>
      <c r="AD33" s="811"/>
      <c r="AE33" s="811"/>
      <c r="AF33" s="811"/>
      <c r="AG33" s="811"/>
      <c r="AH33" s="812">
        <f>SUM(AC33:AG33)</f>
        <v>0</v>
      </c>
    </row>
    <row r="34" spans="1:34" ht="12.75">
      <c r="A34" s="805" t="s">
        <v>920</v>
      </c>
      <c r="B34" s="798"/>
      <c r="C34" s="809" t="s">
        <v>19</v>
      </c>
      <c r="D34" s="810" t="s">
        <v>189</v>
      </c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09"/>
      <c r="V34" s="811"/>
      <c r="W34" s="811"/>
      <c r="X34" s="811"/>
      <c r="Y34" s="811"/>
      <c r="Z34" s="811"/>
      <c r="AA34" s="812">
        <f>SUM(V34:Z34)</f>
        <v>0</v>
      </c>
      <c r="AC34" s="811"/>
      <c r="AD34" s="811"/>
      <c r="AE34" s="811"/>
      <c r="AF34" s="811"/>
      <c r="AG34" s="811"/>
      <c r="AH34" s="812">
        <f>SUM(AC34:AG34)</f>
        <v>0</v>
      </c>
    </row>
    <row r="35" spans="1:34" ht="12.75">
      <c r="A35" s="805" t="s">
        <v>921</v>
      </c>
      <c r="B35" s="798"/>
      <c r="C35" s="809" t="s">
        <v>20</v>
      </c>
      <c r="D35" s="810" t="s">
        <v>190</v>
      </c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09"/>
      <c r="V35" s="811">
        <v>365</v>
      </c>
      <c r="W35" s="811">
        <v>242</v>
      </c>
      <c r="X35" s="811">
        <v>2</v>
      </c>
      <c r="Y35" s="811">
        <v>0</v>
      </c>
      <c r="Z35" s="811">
        <v>39</v>
      </c>
      <c r="AA35" s="812">
        <f>SUM(V35:Z35)</f>
        <v>648</v>
      </c>
      <c r="AC35" s="811">
        <v>290</v>
      </c>
      <c r="AD35" s="811">
        <v>194</v>
      </c>
      <c r="AE35" s="811">
        <v>1</v>
      </c>
      <c r="AF35" s="811">
        <v>0</v>
      </c>
      <c r="AG35" s="811">
        <v>30</v>
      </c>
      <c r="AH35" s="812">
        <f>SUM(AC35:AG35)</f>
        <v>515</v>
      </c>
    </row>
    <row r="36" spans="1:34" ht="12.75">
      <c r="A36" s="805" t="s">
        <v>922</v>
      </c>
      <c r="B36" s="798"/>
      <c r="C36" s="809" t="s">
        <v>21</v>
      </c>
      <c r="D36" s="810" t="s">
        <v>191</v>
      </c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09"/>
      <c r="V36" s="811">
        <v>5580</v>
      </c>
      <c r="W36" s="811">
        <v>3701</v>
      </c>
      <c r="X36" s="811">
        <v>24</v>
      </c>
      <c r="Y36" s="811">
        <v>4</v>
      </c>
      <c r="Z36" s="811">
        <v>603</v>
      </c>
      <c r="AA36" s="812">
        <f>SUM(V36:Z36)</f>
        <v>9912</v>
      </c>
      <c r="AC36" s="811">
        <v>7063</v>
      </c>
      <c r="AD36" s="811">
        <v>4720</v>
      </c>
      <c r="AE36" s="811">
        <v>25</v>
      </c>
      <c r="AF36" s="811">
        <v>2</v>
      </c>
      <c r="AG36" s="811">
        <v>717</v>
      </c>
      <c r="AH36" s="812">
        <f>SUM(AC36:AG36)</f>
        <v>12527</v>
      </c>
    </row>
    <row r="37" spans="1:34" ht="12.75">
      <c r="A37" s="805" t="s">
        <v>923</v>
      </c>
      <c r="B37" s="798"/>
      <c r="C37" s="809" t="s">
        <v>22</v>
      </c>
      <c r="D37" s="810" t="s">
        <v>924</v>
      </c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09"/>
      <c r="V37" s="811"/>
      <c r="W37" s="811"/>
      <c r="X37" s="811"/>
      <c r="Y37" s="811"/>
      <c r="Z37" s="811"/>
      <c r="AA37" s="812"/>
      <c r="AC37" s="811"/>
      <c r="AD37" s="811"/>
      <c r="AE37" s="811"/>
      <c r="AF37" s="811"/>
      <c r="AG37" s="811"/>
      <c r="AH37" s="812"/>
    </row>
    <row r="38" spans="1:34" ht="12.75">
      <c r="A38" s="805" t="s">
        <v>925</v>
      </c>
      <c r="B38" s="798"/>
      <c r="C38" s="809" t="s">
        <v>23</v>
      </c>
      <c r="D38" s="810" t="s">
        <v>926</v>
      </c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09"/>
      <c r="V38" s="811"/>
      <c r="W38" s="811"/>
      <c r="X38" s="811"/>
      <c r="Y38" s="811"/>
      <c r="Z38" s="811"/>
      <c r="AA38" s="812"/>
      <c r="AC38" s="811"/>
      <c r="AD38" s="811"/>
      <c r="AE38" s="811"/>
      <c r="AF38" s="811"/>
      <c r="AG38" s="811"/>
      <c r="AH38" s="812"/>
    </row>
    <row r="39" spans="1:34" ht="12.75">
      <c r="A39" s="805" t="s">
        <v>927</v>
      </c>
      <c r="B39" s="798"/>
      <c r="C39" s="799" t="s">
        <v>928</v>
      </c>
      <c r="D39" s="800" t="s">
        <v>929</v>
      </c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2" t="s">
        <v>930</v>
      </c>
      <c r="V39" s="803">
        <f>V40+V47+V56+V63</f>
        <v>1671952</v>
      </c>
      <c r="W39" s="803">
        <f>W40+W47+W56+W63</f>
        <v>1293638</v>
      </c>
      <c r="X39" s="803">
        <f>X40+X47+X56+X63</f>
        <v>5538</v>
      </c>
      <c r="Y39" s="803">
        <f>Y40+Y47+Y56+Y63</f>
        <v>806</v>
      </c>
      <c r="Z39" s="803">
        <f>Z40+Z47+Z56+Z63</f>
        <v>469722</v>
      </c>
      <c r="AA39" s="804">
        <f>SUM(V39:Z39)</f>
        <v>3441656</v>
      </c>
      <c r="AC39" s="803">
        <f>AC40+AC47+AC56+AC63</f>
        <v>2847546</v>
      </c>
      <c r="AD39" s="803">
        <f>AD40+AD47+AD56+AD63</f>
        <v>2184941</v>
      </c>
      <c r="AE39" s="803">
        <f>AE40+AE47+AE56+AE63</f>
        <v>9418</v>
      </c>
      <c r="AF39" s="803">
        <f>AF40+AF47+AF56+AF63</f>
        <v>627</v>
      </c>
      <c r="AG39" s="803">
        <f>AG40+AG47+AG56+AG63</f>
        <v>656905</v>
      </c>
      <c r="AH39" s="804">
        <f>SUM(AC39:AG39)</f>
        <v>5699437</v>
      </c>
    </row>
    <row r="40" spans="1:34" ht="12.75">
      <c r="A40" s="805" t="s">
        <v>931</v>
      </c>
      <c r="B40" s="798"/>
      <c r="C40" s="806" t="s">
        <v>583</v>
      </c>
      <c r="D40" s="801" t="s">
        <v>932</v>
      </c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1"/>
      <c r="U40" s="802" t="s">
        <v>933</v>
      </c>
      <c r="V40" s="807">
        <f>SUM(V41:V46)</f>
        <v>17320</v>
      </c>
      <c r="W40" s="807">
        <f>SUM(W41:W46)</f>
        <v>14259</v>
      </c>
      <c r="X40" s="807">
        <f>SUM(X41:X46)</f>
        <v>277</v>
      </c>
      <c r="Y40" s="807">
        <f>SUM(Y41:Y46)</f>
        <v>60</v>
      </c>
      <c r="Z40" s="807">
        <f>SUM(Z41:Z46)</f>
        <v>23934</v>
      </c>
      <c r="AA40" s="808">
        <f>SUM(V40:Z40)</f>
        <v>55850</v>
      </c>
      <c r="AC40" s="807">
        <f>SUM(AC41:AC46)</f>
        <v>27457</v>
      </c>
      <c r="AD40" s="807">
        <f>SUM(AD41:AD46)</f>
        <v>19022</v>
      </c>
      <c r="AE40" s="807">
        <f>SUM(AE41:AE46)</f>
        <v>929</v>
      </c>
      <c r="AF40" s="807">
        <f>SUM(AF41:AF46)</f>
        <v>0</v>
      </c>
      <c r="AG40" s="807">
        <f>SUM(AG41:AG46)</f>
        <v>23400</v>
      </c>
      <c r="AH40" s="808">
        <f>SUM(AC40:AG40)</f>
        <v>70808</v>
      </c>
    </row>
    <row r="41" spans="1:34" ht="12.75">
      <c r="A41" s="805" t="s">
        <v>934</v>
      </c>
      <c r="B41" s="798"/>
      <c r="C41" s="809" t="s">
        <v>14</v>
      </c>
      <c r="D41" s="810" t="s">
        <v>192</v>
      </c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09"/>
      <c r="V41" s="811">
        <v>17320</v>
      </c>
      <c r="W41" s="811">
        <v>14259</v>
      </c>
      <c r="X41" s="811">
        <v>277</v>
      </c>
      <c r="Y41" s="811">
        <v>60</v>
      </c>
      <c r="Z41" s="811">
        <v>2214</v>
      </c>
      <c r="AA41" s="812">
        <f>SUM(V41:Z41)</f>
        <v>34130</v>
      </c>
      <c r="AC41" s="811">
        <v>27457</v>
      </c>
      <c r="AD41" s="811">
        <v>19022</v>
      </c>
      <c r="AE41" s="811">
        <v>929</v>
      </c>
      <c r="AF41" s="811">
        <v>0</v>
      </c>
      <c r="AG41" s="811">
        <v>2339</v>
      </c>
      <c r="AH41" s="812">
        <f>SUM(AC41:AG41)</f>
        <v>49747</v>
      </c>
    </row>
    <row r="42" spans="1:34" ht="12.75">
      <c r="A42" s="805" t="s">
        <v>935</v>
      </c>
      <c r="B42" s="798"/>
      <c r="C42" s="809" t="s">
        <v>15</v>
      </c>
      <c r="D42" s="810" t="s">
        <v>193</v>
      </c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09"/>
      <c r="V42" s="811"/>
      <c r="W42" s="811"/>
      <c r="X42" s="811"/>
      <c r="Y42" s="811"/>
      <c r="Z42" s="811">
        <v>477</v>
      </c>
      <c r="AA42" s="812">
        <f>SUM(V42:Z42)</f>
        <v>477</v>
      </c>
      <c r="AC42" s="811"/>
      <c r="AD42" s="811"/>
      <c r="AE42" s="811"/>
      <c r="AF42" s="811"/>
      <c r="AG42" s="811">
        <v>2528</v>
      </c>
      <c r="AH42" s="812">
        <f>SUM(AC42:AG42)</f>
        <v>2528</v>
      </c>
    </row>
    <row r="43" spans="1:34" ht="12.75">
      <c r="A43" s="805" t="s">
        <v>936</v>
      </c>
      <c r="B43" s="798"/>
      <c r="C43" s="809" t="s">
        <v>16</v>
      </c>
      <c r="D43" s="810" t="s">
        <v>194</v>
      </c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09"/>
      <c r="V43" s="811"/>
      <c r="W43" s="811"/>
      <c r="X43" s="811"/>
      <c r="Y43" s="811"/>
      <c r="Z43" s="811"/>
      <c r="AA43" s="812"/>
      <c r="AC43" s="811"/>
      <c r="AD43" s="811"/>
      <c r="AE43" s="811"/>
      <c r="AF43" s="811"/>
      <c r="AG43" s="811"/>
      <c r="AH43" s="812"/>
    </row>
    <row r="44" spans="1:34" ht="12.75">
      <c r="A44" s="805" t="s">
        <v>937</v>
      </c>
      <c r="B44" s="798"/>
      <c r="C44" s="809" t="s">
        <v>17</v>
      </c>
      <c r="D44" s="810" t="s">
        <v>195</v>
      </c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09"/>
      <c r="V44" s="811"/>
      <c r="W44" s="811"/>
      <c r="X44" s="811"/>
      <c r="Y44" s="811"/>
      <c r="Z44" s="811"/>
      <c r="AA44" s="812"/>
      <c r="AC44" s="811"/>
      <c r="AD44" s="811"/>
      <c r="AE44" s="811"/>
      <c r="AF44" s="811"/>
      <c r="AG44" s="811"/>
      <c r="AH44" s="812"/>
    </row>
    <row r="45" spans="1:34" ht="12.75">
      <c r="A45" s="805" t="s">
        <v>938</v>
      </c>
      <c r="B45" s="798"/>
      <c r="C45" s="809" t="s">
        <v>18</v>
      </c>
      <c r="D45" s="810" t="s">
        <v>196</v>
      </c>
      <c r="E45" s="810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09"/>
      <c r="V45" s="811"/>
      <c r="W45" s="811"/>
      <c r="X45" s="811"/>
      <c r="Y45" s="811"/>
      <c r="Z45" s="811">
        <v>21243</v>
      </c>
      <c r="AA45" s="812">
        <f>SUM(V45:Z45)</f>
        <v>21243</v>
      </c>
      <c r="AC45" s="811"/>
      <c r="AD45" s="811"/>
      <c r="AE45" s="811"/>
      <c r="AF45" s="811"/>
      <c r="AG45" s="811">
        <v>18533</v>
      </c>
      <c r="AH45" s="812">
        <f>SUM(AC45:AG45)</f>
        <v>18533</v>
      </c>
    </row>
    <row r="46" spans="1:34" ht="12.75">
      <c r="A46" s="805" t="s">
        <v>939</v>
      </c>
      <c r="B46" s="798"/>
      <c r="C46" s="809" t="s">
        <v>19</v>
      </c>
      <c r="D46" s="810" t="s">
        <v>197</v>
      </c>
      <c r="E46" s="810"/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09"/>
      <c r="V46" s="811"/>
      <c r="W46" s="811"/>
      <c r="X46" s="811"/>
      <c r="Y46" s="811"/>
      <c r="Z46" s="811"/>
      <c r="AA46" s="812"/>
      <c r="AC46" s="811"/>
      <c r="AD46" s="811"/>
      <c r="AE46" s="811"/>
      <c r="AF46" s="811"/>
      <c r="AG46" s="811"/>
      <c r="AH46" s="812"/>
    </row>
    <row r="47" spans="1:34" ht="12.75">
      <c r="A47" s="805" t="s">
        <v>940</v>
      </c>
      <c r="B47" s="798"/>
      <c r="C47" s="806" t="s">
        <v>594</v>
      </c>
      <c r="D47" s="801" t="s">
        <v>941</v>
      </c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1"/>
      <c r="T47" s="801"/>
      <c r="U47" s="802" t="s">
        <v>942</v>
      </c>
      <c r="V47" s="807">
        <f>SUM(V48:V55)</f>
        <v>763086</v>
      </c>
      <c r="W47" s="807">
        <f>SUM(W48:W55)</f>
        <v>573800</v>
      </c>
      <c r="X47" s="807">
        <f>SUM(X48:X55)</f>
        <v>2685</v>
      </c>
      <c r="Y47" s="807">
        <f>SUM(Y48:Y55)</f>
        <v>234</v>
      </c>
      <c r="Z47" s="807">
        <f>SUM(Z48:Z55)</f>
        <v>246955</v>
      </c>
      <c r="AA47" s="808">
        <f>SUM(V47:Z47)</f>
        <v>1586760</v>
      </c>
      <c r="AC47" s="807">
        <f>SUM(AC48:AC55)</f>
        <v>2786628</v>
      </c>
      <c r="AD47" s="807">
        <f>SUM(AD48:AD55)</f>
        <v>2139833</v>
      </c>
      <c r="AE47" s="807">
        <f>SUM(AE48:AE55)</f>
        <v>8399</v>
      </c>
      <c r="AF47" s="807">
        <f>SUM(AF48:AF55)</f>
        <v>618</v>
      </c>
      <c r="AG47" s="807">
        <f>SUM(AG48:AG55)</f>
        <v>626118</v>
      </c>
      <c r="AH47" s="808">
        <f>SUM(AC47:AG47)</f>
        <v>5561596</v>
      </c>
    </row>
    <row r="48" spans="1:34" ht="12.75">
      <c r="A48" s="805" t="s">
        <v>943</v>
      </c>
      <c r="B48" s="798"/>
      <c r="C48" s="809" t="s">
        <v>14</v>
      </c>
      <c r="D48" s="810" t="s">
        <v>944</v>
      </c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09"/>
      <c r="V48" s="811">
        <v>703250</v>
      </c>
      <c r="W48" s="811">
        <v>514300</v>
      </c>
      <c r="X48" s="811">
        <v>2294</v>
      </c>
      <c r="Y48" s="811">
        <v>0</v>
      </c>
      <c r="Z48" s="811">
        <v>183021</v>
      </c>
      <c r="AA48" s="812">
        <f>SUM(V48:Z48)</f>
        <v>1402865</v>
      </c>
      <c r="AC48" s="811">
        <v>685510</v>
      </c>
      <c r="AD48" s="811">
        <v>489680</v>
      </c>
      <c r="AE48" s="811">
        <v>1381</v>
      </c>
      <c r="AF48" s="811">
        <v>0</v>
      </c>
      <c r="AG48" s="811">
        <v>109195</v>
      </c>
      <c r="AH48" s="812">
        <f>SUM(AC48:AG48)</f>
        <v>1285766</v>
      </c>
    </row>
    <row r="49" spans="1:34" ht="12.75">
      <c r="A49" s="805" t="s">
        <v>945</v>
      </c>
      <c r="B49" s="798"/>
      <c r="C49" s="809" t="s">
        <v>15</v>
      </c>
      <c r="D49" s="810" t="s">
        <v>199</v>
      </c>
      <c r="E49" s="810"/>
      <c r="F49" s="810"/>
      <c r="G49" s="810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09"/>
      <c r="V49" s="811">
        <v>24525</v>
      </c>
      <c r="W49" s="811">
        <v>22500</v>
      </c>
      <c r="X49" s="811">
        <v>78</v>
      </c>
      <c r="Y49" s="811">
        <v>214</v>
      </c>
      <c r="Z49" s="811">
        <v>52520</v>
      </c>
      <c r="AA49" s="812">
        <f>SUM(V49:Z49)</f>
        <v>99837</v>
      </c>
      <c r="AC49" s="811">
        <v>2053902</v>
      </c>
      <c r="AD49" s="811">
        <v>1601959</v>
      </c>
      <c r="AE49" s="811">
        <v>5429</v>
      </c>
      <c r="AF49" s="811">
        <v>606</v>
      </c>
      <c r="AG49" s="811">
        <v>501888</v>
      </c>
      <c r="AH49" s="812">
        <f>SUM(AC49:AG49)</f>
        <v>4163784</v>
      </c>
    </row>
    <row r="50" spans="1:34" ht="12.75">
      <c r="A50" s="805" t="s">
        <v>946</v>
      </c>
      <c r="B50" s="798"/>
      <c r="C50" s="809" t="s">
        <v>16</v>
      </c>
      <c r="D50" s="810" t="s">
        <v>722</v>
      </c>
      <c r="E50" s="810"/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10"/>
      <c r="R50" s="810"/>
      <c r="S50" s="810"/>
      <c r="T50" s="810"/>
      <c r="U50" s="809"/>
      <c r="V50" s="811">
        <v>0</v>
      </c>
      <c r="W50" s="811">
        <v>0</v>
      </c>
      <c r="X50" s="811">
        <v>0</v>
      </c>
      <c r="Y50" s="811">
        <v>0</v>
      </c>
      <c r="Z50" s="811">
        <v>0</v>
      </c>
      <c r="AA50" s="812">
        <f>SUM(V50:Z50)</f>
        <v>0</v>
      </c>
      <c r="AC50" s="811">
        <v>0</v>
      </c>
      <c r="AD50" s="811">
        <v>0</v>
      </c>
      <c r="AE50" s="811">
        <v>0</v>
      </c>
      <c r="AF50" s="811">
        <v>0</v>
      </c>
      <c r="AG50" s="811">
        <v>0</v>
      </c>
      <c r="AH50" s="812">
        <f>SUM(AC50:AG50)</f>
        <v>0</v>
      </c>
    </row>
    <row r="51" spans="1:34" ht="12.75">
      <c r="A51" s="805" t="s">
        <v>947</v>
      </c>
      <c r="B51" s="798"/>
      <c r="C51" s="809" t="s">
        <v>17</v>
      </c>
      <c r="D51" s="810" t="s">
        <v>200</v>
      </c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09"/>
      <c r="V51" s="811"/>
      <c r="W51" s="811"/>
      <c r="X51" s="811"/>
      <c r="Y51" s="811"/>
      <c r="Z51" s="811"/>
      <c r="AA51" s="812"/>
      <c r="AC51" s="811"/>
      <c r="AD51" s="811"/>
      <c r="AE51" s="811"/>
      <c r="AF51" s="811"/>
      <c r="AG51" s="811"/>
      <c r="AH51" s="812"/>
    </row>
    <row r="52" spans="1:34" ht="12.75">
      <c r="A52" s="805" t="s">
        <v>948</v>
      </c>
      <c r="B52" s="798"/>
      <c r="C52" s="809" t="s">
        <v>18</v>
      </c>
      <c r="D52" s="810" t="s">
        <v>201</v>
      </c>
      <c r="E52" s="810"/>
      <c r="F52" s="810"/>
      <c r="G52" s="810"/>
      <c r="H52" s="810"/>
      <c r="I52" s="810"/>
      <c r="J52" s="810"/>
      <c r="K52" s="810"/>
      <c r="L52" s="810"/>
      <c r="M52" s="810"/>
      <c r="N52" s="810"/>
      <c r="O52" s="810"/>
      <c r="P52" s="810"/>
      <c r="Q52" s="810"/>
      <c r="R52" s="810"/>
      <c r="S52" s="810"/>
      <c r="T52" s="810"/>
      <c r="U52" s="809"/>
      <c r="V52" s="811"/>
      <c r="W52" s="811"/>
      <c r="X52" s="811"/>
      <c r="Y52" s="811"/>
      <c r="Z52" s="811"/>
      <c r="AA52" s="812"/>
      <c r="AC52" s="811"/>
      <c r="AD52" s="811"/>
      <c r="AE52" s="811"/>
      <c r="AF52" s="811"/>
      <c r="AG52" s="811"/>
      <c r="AH52" s="812"/>
    </row>
    <row r="53" spans="1:34" ht="12.75">
      <c r="A53" s="805" t="s">
        <v>949</v>
      </c>
      <c r="B53" s="798"/>
      <c r="C53" s="809" t="s">
        <v>19</v>
      </c>
      <c r="D53" s="810" t="s">
        <v>202</v>
      </c>
      <c r="E53" s="810"/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09"/>
      <c r="V53" s="811">
        <v>35311</v>
      </c>
      <c r="W53" s="811">
        <v>37000</v>
      </c>
      <c r="X53" s="811">
        <v>313</v>
      </c>
      <c r="Y53" s="811">
        <v>20</v>
      </c>
      <c r="Z53" s="811">
        <v>11414</v>
      </c>
      <c r="AA53" s="812">
        <f>SUM(V53:Z53)</f>
        <v>84058</v>
      </c>
      <c r="AC53" s="811">
        <v>47216</v>
      </c>
      <c r="AD53" s="811">
        <v>48194</v>
      </c>
      <c r="AE53" s="811">
        <v>1589</v>
      </c>
      <c r="AF53" s="811">
        <v>12</v>
      </c>
      <c r="AG53" s="811">
        <v>15035</v>
      </c>
      <c r="AH53" s="812">
        <f>SUM(AC53:AG53)</f>
        <v>112046</v>
      </c>
    </row>
    <row r="54" spans="1:34" ht="12.75">
      <c r="A54" s="805" t="s">
        <v>950</v>
      </c>
      <c r="B54" s="798"/>
      <c r="C54" s="809" t="s">
        <v>20</v>
      </c>
      <c r="D54" s="810" t="s">
        <v>951</v>
      </c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09"/>
      <c r="V54" s="811"/>
      <c r="W54" s="811"/>
      <c r="X54" s="811"/>
      <c r="Y54" s="811"/>
      <c r="Z54" s="811"/>
      <c r="AA54" s="812"/>
      <c r="AC54" s="811"/>
      <c r="AD54" s="811"/>
      <c r="AE54" s="811"/>
      <c r="AF54" s="811"/>
      <c r="AG54" s="811"/>
      <c r="AH54" s="812"/>
    </row>
    <row r="55" spans="1:34" ht="12.75">
      <c r="A55" s="805" t="s">
        <v>952</v>
      </c>
      <c r="B55" s="798"/>
      <c r="C55" s="809" t="s">
        <v>21</v>
      </c>
      <c r="D55" s="810" t="s">
        <v>953</v>
      </c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09"/>
      <c r="V55" s="811"/>
      <c r="W55" s="811"/>
      <c r="X55" s="811"/>
      <c r="Y55" s="811"/>
      <c r="Z55" s="811"/>
      <c r="AA55" s="812"/>
      <c r="AC55" s="811"/>
      <c r="AD55" s="811"/>
      <c r="AE55" s="811"/>
      <c r="AF55" s="811"/>
      <c r="AG55" s="811"/>
      <c r="AH55" s="812"/>
    </row>
    <row r="56" spans="1:34" ht="12.75">
      <c r="A56" s="805" t="s">
        <v>954</v>
      </c>
      <c r="B56" s="798"/>
      <c r="C56" s="806" t="s">
        <v>598</v>
      </c>
      <c r="D56" s="801" t="s">
        <v>955</v>
      </c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801"/>
      <c r="R56" s="801"/>
      <c r="S56" s="801"/>
      <c r="T56" s="801"/>
      <c r="U56" s="802" t="s">
        <v>956</v>
      </c>
      <c r="V56" s="807">
        <f>SUM(V57:V62)</f>
        <v>0</v>
      </c>
      <c r="W56" s="807">
        <f>SUM(W57:W62)</f>
        <v>0</v>
      </c>
      <c r="X56" s="807">
        <f>SUM(X57:X62)</f>
        <v>0</v>
      </c>
      <c r="Y56" s="807"/>
      <c r="Z56" s="807">
        <f>SUM(Z57:Z62)</f>
        <v>0</v>
      </c>
      <c r="AA56" s="808">
        <f>SUM(V56:Z56)</f>
        <v>0</v>
      </c>
      <c r="AC56" s="807">
        <f>SUM(AC57:AC62)</f>
        <v>0</v>
      </c>
      <c r="AD56" s="807">
        <f>SUM(AD57:AD62)</f>
        <v>0</v>
      </c>
      <c r="AE56" s="807">
        <f>SUM(AE57:AE62)</f>
        <v>0</v>
      </c>
      <c r="AF56" s="807"/>
      <c r="AG56" s="807">
        <f>SUM(AG57:AG62)</f>
        <v>0</v>
      </c>
      <c r="AH56" s="808">
        <f>SUM(AC56:AG56)</f>
        <v>0</v>
      </c>
    </row>
    <row r="57" spans="1:34" ht="12.75">
      <c r="A57" s="813" t="s">
        <v>957</v>
      </c>
      <c r="B57" s="798"/>
      <c r="C57" s="809" t="s">
        <v>14</v>
      </c>
      <c r="D57" s="810" t="s">
        <v>203</v>
      </c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09"/>
      <c r="V57" s="811"/>
      <c r="W57" s="811"/>
      <c r="X57" s="811"/>
      <c r="Y57" s="811"/>
      <c r="Z57" s="811"/>
      <c r="AA57" s="812"/>
      <c r="AC57" s="811"/>
      <c r="AD57" s="811"/>
      <c r="AE57" s="811"/>
      <c r="AF57" s="811"/>
      <c r="AG57" s="811"/>
      <c r="AH57" s="812"/>
    </row>
    <row r="58" spans="1:34" ht="12.75">
      <c r="A58" s="813" t="s">
        <v>958</v>
      </c>
      <c r="B58" s="798"/>
      <c r="C58" s="809" t="s">
        <v>15</v>
      </c>
      <c r="D58" s="810" t="s">
        <v>723</v>
      </c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09"/>
      <c r="V58" s="811"/>
      <c r="W58" s="811"/>
      <c r="X58" s="811"/>
      <c r="Y58" s="811"/>
      <c r="Z58" s="811"/>
      <c r="AA58" s="812"/>
      <c r="AC58" s="811"/>
      <c r="AD58" s="811"/>
      <c r="AE58" s="811"/>
      <c r="AF58" s="811"/>
      <c r="AG58" s="811"/>
      <c r="AH58" s="812"/>
    </row>
    <row r="59" spans="1:34" ht="12.75">
      <c r="A59" s="813" t="s">
        <v>959</v>
      </c>
      <c r="B59" s="798"/>
      <c r="C59" s="809" t="s">
        <v>16</v>
      </c>
      <c r="D59" s="810" t="s">
        <v>204</v>
      </c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09"/>
      <c r="V59" s="811"/>
      <c r="W59" s="811"/>
      <c r="X59" s="811"/>
      <c r="Y59" s="811"/>
      <c r="Z59" s="811"/>
      <c r="AA59" s="812"/>
      <c r="AC59" s="811"/>
      <c r="AD59" s="811"/>
      <c r="AE59" s="811"/>
      <c r="AF59" s="811"/>
      <c r="AG59" s="811"/>
      <c r="AH59" s="812"/>
    </row>
    <row r="60" spans="1:34" ht="12.75">
      <c r="A60" s="813" t="s">
        <v>960</v>
      </c>
      <c r="B60" s="798"/>
      <c r="C60" s="809" t="s">
        <v>17</v>
      </c>
      <c r="D60" s="810" t="s">
        <v>205</v>
      </c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09"/>
      <c r="V60" s="811"/>
      <c r="W60" s="811"/>
      <c r="X60" s="811"/>
      <c r="Y60" s="811"/>
      <c r="Z60" s="811"/>
      <c r="AA60" s="812"/>
      <c r="AC60" s="811"/>
      <c r="AD60" s="811"/>
      <c r="AE60" s="811"/>
      <c r="AF60" s="811"/>
      <c r="AG60" s="811"/>
      <c r="AH60" s="812"/>
    </row>
    <row r="61" spans="1:34" ht="12.75">
      <c r="A61" s="814" t="s">
        <v>961</v>
      </c>
      <c r="B61" s="798"/>
      <c r="C61" s="809" t="s">
        <v>18</v>
      </c>
      <c r="D61" s="810" t="s">
        <v>206</v>
      </c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09"/>
      <c r="V61" s="811"/>
      <c r="W61" s="811"/>
      <c r="X61" s="811"/>
      <c r="Y61" s="811"/>
      <c r="Z61" s="811"/>
      <c r="AA61" s="812"/>
      <c r="AC61" s="811"/>
      <c r="AD61" s="811"/>
      <c r="AE61" s="811"/>
      <c r="AF61" s="811"/>
      <c r="AG61" s="811"/>
      <c r="AH61" s="812"/>
    </row>
    <row r="62" spans="1:34" ht="12.75">
      <c r="A62" s="789" t="s">
        <v>962</v>
      </c>
      <c r="B62" s="798"/>
      <c r="C62" s="809" t="s">
        <v>19</v>
      </c>
      <c r="D62" s="810" t="s">
        <v>963</v>
      </c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09"/>
      <c r="V62" s="811"/>
      <c r="W62" s="811"/>
      <c r="X62" s="811"/>
      <c r="Y62" s="811"/>
      <c r="Z62" s="811"/>
      <c r="AA62" s="812"/>
      <c r="AC62" s="811"/>
      <c r="AD62" s="811"/>
      <c r="AE62" s="811"/>
      <c r="AF62" s="811"/>
      <c r="AG62" s="811"/>
      <c r="AH62" s="812"/>
    </row>
    <row r="63" spans="1:34" ht="12.75">
      <c r="A63" s="789" t="s">
        <v>964</v>
      </c>
      <c r="B63" s="798"/>
      <c r="C63" s="806" t="s">
        <v>606</v>
      </c>
      <c r="D63" s="801" t="s">
        <v>965</v>
      </c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2" t="s">
        <v>966</v>
      </c>
      <c r="V63" s="807">
        <f>SUM(V64:V65)</f>
        <v>891546</v>
      </c>
      <c r="W63" s="807">
        <f>SUM(W64:W65)</f>
        <v>705579</v>
      </c>
      <c r="X63" s="807">
        <f>SUM(X64:X65)</f>
        <v>2576</v>
      </c>
      <c r="Y63" s="807">
        <f>SUM(Y64:Y65)</f>
        <v>512</v>
      </c>
      <c r="Z63" s="807">
        <f>SUM(Z64:Z65)</f>
        <v>198833</v>
      </c>
      <c r="AA63" s="808">
        <f aca="true" t="shared" si="0" ref="AA63:AA68">SUM(V63:Z63)</f>
        <v>1799046</v>
      </c>
      <c r="AC63" s="807">
        <f>SUM(AC64:AC65)</f>
        <v>33461</v>
      </c>
      <c r="AD63" s="807">
        <f>SUM(AD64:AD65)</f>
        <v>26086</v>
      </c>
      <c r="AE63" s="807">
        <f>SUM(AE64:AE65)</f>
        <v>90</v>
      </c>
      <c r="AF63" s="807">
        <f>SUM(AF64:AF65)</f>
        <v>9</v>
      </c>
      <c r="AG63" s="807">
        <f>SUM(AG64:AG65)</f>
        <v>7387</v>
      </c>
      <c r="AH63" s="808">
        <f aca="true" t="shared" si="1" ref="AH63:AH68">SUM(AC63:AG63)</f>
        <v>67033</v>
      </c>
    </row>
    <row r="64" spans="1:34" ht="12.75">
      <c r="A64" s="789" t="s">
        <v>967</v>
      </c>
      <c r="B64" s="798"/>
      <c r="C64" s="809" t="s">
        <v>14</v>
      </c>
      <c r="D64" s="810" t="s">
        <v>968</v>
      </c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09"/>
      <c r="V64" s="811">
        <v>343</v>
      </c>
      <c r="W64" s="811">
        <v>272</v>
      </c>
      <c r="X64" s="811">
        <v>1</v>
      </c>
      <c r="Y64" s="811">
        <v>0</v>
      </c>
      <c r="Z64" s="811">
        <v>77</v>
      </c>
      <c r="AA64" s="812">
        <f t="shared" si="0"/>
        <v>693</v>
      </c>
      <c r="AC64" s="811">
        <v>648</v>
      </c>
      <c r="AD64" s="811">
        <v>506</v>
      </c>
      <c r="AE64" s="811">
        <v>2</v>
      </c>
      <c r="AF64" s="811">
        <v>0</v>
      </c>
      <c r="AG64" s="811">
        <v>143</v>
      </c>
      <c r="AH64" s="812">
        <f t="shared" si="1"/>
        <v>1299</v>
      </c>
    </row>
    <row r="65" spans="1:34" ht="12.75">
      <c r="A65" s="789" t="s">
        <v>969</v>
      </c>
      <c r="B65" s="815"/>
      <c r="C65" s="809" t="s">
        <v>15</v>
      </c>
      <c r="D65" s="816" t="s">
        <v>970</v>
      </c>
      <c r="E65" s="816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816"/>
      <c r="U65" s="817"/>
      <c r="V65" s="818">
        <v>891203</v>
      </c>
      <c r="W65" s="818">
        <v>705307</v>
      </c>
      <c r="X65" s="818">
        <v>2575</v>
      </c>
      <c r="Y65" s="818">
        <v>512</v>
      </c>
      <c r="Z65" s="818">
        <v>198756</v>
      </c>
      <c r="AA65" s="819">
        <f t="shared" si="0"/>
        <v>1798353</v>
      </c>
      <c r="AC65" s="818">
        <v>32813</v>
      </c>
      <c r="AD65" s="818">
        <v>25580</v>
      </c>
      <c r="AE65" s="818">
        <v>88</v>
      </c>
      <c r="AF65" s="818">
        <v>9</v>
      </c>
      <c r="AG65" s="818">
        <v>7244</v>
      </c>
      <c r="AH65" s="819">
        <f t="shared" si="1"/>
        <v>65734</v>
      </c>
    </row>
    <row r="66" spans="1:34" ht="12.75">
      <c r="A66" s="820" t="s">
        <v>971</v>
      </c>
      <c r="B66" s="790"/>
      <c r="C66" s="821" t="s">
        <v>972</v>
      </c>
      <c r="D66" s="822" t="s">
        <v>973</v>
      </c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  <c r="P66" s="791"/>
      <c r="Q66" s="791"/>
      <c r="R66" s="791"/>
      <c r="S66" s="791"/>
      <c r="T66" s="791"/>
      <c r="U66" s="823" t="s">
        <v>974</v>
      </c>
      <c r="V66" s="824">
        <f>SUM(V67:V69)</f>
        <v>294354</v>
      </c>
      <c r="W66" s="825">
        <f>SUM(W67:W69)</f>
        <v>203716</v>
      </c>
      <c r="X66" s="825">
        <f>SUM(X67:X69)</f>
        <v>32</v>
      </c>
      <c r="Y66" s="825">
        <f>SUM(Y67:Y69)</f>
        <v>5</v>
      </c>
      <c r="Z66" s="825">
        <f>SUM(Z67:Z69)</f>
        <v>1762</v>
      </c>
      <c r="AA66" s="825">
        <f t="shared" si="0"/>
        <v>499869</v>
      </c>
      <c r="AC66" s="824">
        <f>SUM(AC67:AC69)</f>
        <v>296801</v>
      </c>
      <c r="AD66" s="825">
        <f>SUM(AD67:AD69)</f>
        <v>209727</v>
      </c>
      <c r="AE66" s="825">
        <f>SUM(AE67:AE69)</f>
        <v>51</v>
      </c>
      <c r="AF66" s="825">
        <f>SUM(AF67:AF69)</f>
        <v>5</v>
      </c>
      <c r="AG66" s="825">
        <f>SUM(AG67:AG69)</f>
        <v>4216</v>
      </c>
      <c r="AH66" s="825">
        <f t="shared" si="1"/>
        <v>510800</v>
      </c>
    </row>
    <row r="67" spans="1:34" ht="12.75">
      <c r="A67" s="820" t="s">
        <v>975</v>
      </c>
      <c r="B67" s="790"/>
      <c r="C67" s="809" t="s">
        <v>14</v>
      </c>
      <c r="D67" s="826" t="s">
        <v>976</v>
      </c>
      <c r="E67" s="826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823"/>
      <c r="V67" s="827">
        <v>288639</v>
      </c>
      <c r="W67" s="828">
        <v>203206</v>
      </c>
      <c r="X67" s="828">
        <v>31</v>
      </c>
      <c r="Y67" s="828">
        <v>5</v>
      </c>
      <c r="Z67" s="828">
        <v>1680</v>
      </c>
      <c r="AA67" s="828">
        <f t="shared" si="0"/>
        <v>493561</v>
      </c>
      <c r="AC67" s="827">
        <v>290276</v>
      </c>
      <c r="AD67" s="828">
        <v>207290</v>
      </c>
      <c r="AE67" s="828">
        <v>47</v>
      </c>
      <c r="AF67" s="828">
        <v>5</v>
      </c>
      <c r="AG67" s="828">
        <v>3885</v>
      </c>
      <c r="AH67" s="828">
        <f t="shared" si="1"/>
        <v>501503</v>
      </c>
    </row>
    <row r="68" spans="1:34" ht="12.75">
      <c r="A68" s="820" t="s">
        <v>977</v>
      </c>
      <c r="B68" s="790"/>
      <c r="C68" s="809" t="s">
        <v>15</v>
      </c>
      <c r="D68" s="826" t="s">
        <v>978</v>
      </c>
      <c r="E68" s="826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823"/>
      <c r="V68" s="827">
        <v>5715</v>
      </c>
      <c r="W68" s="828">
        <v>510</v>
      </c>
      <c r="X68" s="828">
        <v>1</v>
      </c>
      <c r="Y68" s="828">
        <v>0</v>
      </c>
      <c r="Z68" s="828">
        <v>82</v>
      </c>
      <c r="AA68" s="828">
        <f t="shared" si="0"/>
        <v>6308</v>
      </c>
      <c r="AC68" s="827">
        <v>6525</v>
      </c>
      <c r="AD68" s="828">
        <v>2437</v>
      </c>
      <c r="AE68" s="828">
        <v>4</v>
      </c>
      <c r="AF68" s="828">
        <v>0</v>
      </c>
      <c r="AG68" s="828">
        <v>331</v>
      </c>
      <c r="AH68" s="828">
        <f t="shared" si="1"/>
        <v>9297</v>
      </c>
    </row>
    <row r="69" spans="1:34" ht="12.75">
      <c r="A69" s="820" t="s">
        <v>979</v>
      </c>
      <c r="B69" s="790"/>
      <c r="C69" s="809" t="s">
        <v>16</v>
      </c>
      <c r="D69" s="826" t="s">
        <v>980</v>
      </c>
      <c r="E69" s="826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823"/>
      <c r="V69" s="827"/>
      <c r="W69" s="828"/>
      <c r="X69" s="828"/>
      <c r="Y69" s="828"/>
      <c r="Z69" s="828"/>
      <c r="AA69" s="828"/>
      <c r="AC69" s="827"/>
      <c r="AD69" s="828"/>
      <c r="AE69" s="828"/>
      <c r="AF69" s="828"/>
      <c r="AG69" s="828"/>
      <c r="AH69" s="828"/>
    </row>
    <row r="70" spans="1:34" ht="12.75">
      <c r="A70" s="820" t="s">
        <v>981</v>
      </c>
      <c r="B70" s="790"/>
      <c r="C70" s="822" t="s">
        <v>982</v>
      </c>
      <c r="D70" s="791"/>
      <c r="E70" s="791"/>
      <c r="F70" s="791"/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  <c r="S70" s="791"/>
      <c r="T70" s="791"/>
      <c r="U70" s="823" t="s">
        <v>983</v>
      </c>
      <c r="V70" s="829">
        <f>V11+V39+V66</f>
        <v>14806186</v>
      </c>
      <c r="W70" s="830">
        <f>W11+W39+W66</f>
        <v>15025324</v>
      </c>
      <c r="X70" s="830">
        <f>X11+X39+X66</f>
        <v>134157</v>
      </c>
      <c r="Y70" s="830">
        <f>Y11+Y39+Y66</f>
        <v>17966</v>
      </c>
      <c r="Z70" s="830">
        <f>Z11+Z39+Z66</f>
        <v>2492237</v>
      </c>
      <c r="AA70" s="825">
        <f>SUM(V70:Z70)</f>
        <v>32475870</v>
      </c>
      <c r="AC70" s="829">
        <f>AC11+AC39+AC66</f>
        <v>15222786</v>
      </c>
      <c r="AD70" s="830">
        <f>AD11+AD39+AD66</f>
        <v>15245444</v>
      </c>
      <c r="AE70" s="830">
        <f>AE11+AE39+AE66</f>
        <v>134350</v>
      </c>
      <c r="AF70" s="830">
        <f>AF11+AF39+AF66</f>
        <v>8949</v>
      </c>
      <c r="AG70" s="830">
        <f>AG11+AG39+AG66</f>
        <v>2560664</v>
      </c>
      <c r="AH70" s="825">
        <f>SUM(AC70:AG70)</f>
        <v>33172193</v>
      </c>
    </row>
    <row r="71" spans="1:27" ht="12.75">
      <c r="A71" s="831"/>
      <c r="B71" s="832"/>
      <c r="C71" s="833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4"/>
      <c r="V71" s="835"/>
      <c r="W71" s="835"/>
      <c r="X71" s="835"/>
      <c r="Y71" s="835"/>
      <c r="Z71" s="835"/>
      <c r="AA71" s="835"/>
    </row>
    <row r="72" spans="1:27" ht="12.75">
      <c r="A72" s="831"/>
      <c r="B72" s="832"/>
      <c r="C72" s="833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4"/>
      <c r="V72" s="835"/>
      <c r="W72" s="835"/>
      <c r="X72" s="835"/>
      <c r="Y72" s="835"/>
      <c r="Z72" s="835"/>
      <c r="AA72" s="835"/>
    </row>
    <row r="73" spans="1:27" ht="12.75">
      <c r="A73" s="831"/>
      <c r="B73" s="832"/>
      <c r="C73" s="833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4"/>
      <c r="V73" s="835"/>
      <c r="W73" s="835"/>
      <c r="X73" s="835"/>
      <c r="Y73" s="835"/>
      <c r="Z73" s="835"/>
      <c r="AA73" s="835"/>
    </row>
    <row r="74" spans="1:27" ht="12.75">
      <c r="A74" t="s">
        <v>1204</v>
      </c>
      <c r="B74" s="832"/>
      <c r="C74" s="833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4"/>
      <c r="V74" s="835"/>
      <c r="W74" s="835"/>
      <c r="X74" s="835"/>
      <c r="Y74" s="835"/>
      <c r="Z74" s="835"/>
      <c r="AA74" s="835"/>
    </row>
    <row r="75" spans="1:27" ht="12.75">
      <c r="A75" s="831"/>
      <c r="B75" s="832"/>
      <c r="C75" s="833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4"/>
      <c r="V75" s="835"/>
      <c r="W75" s="835"/>
      <c r="X75" s="835"/>
      <c r="Y75" s="835"/>
      <c r="Z75" s="835"/>
      <c r="AA75" s="835"/>
    </row>
    <row r="76" spans="1:27" ht="12.75">
      <c r="A76" s="831"/>
      <c r="B76" s="832"/>
      <c r="C76" s="833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4"/>
      <c r="V76" s="835"/>
      <c r="W76" s="835"/>
      <c r="X76" s="835"/>
      <c r="Y76" s="835"/>
      <c r="Z76" s="835"/>
      <c r="AA76" s="835"/>
    </row>
    <row r="77" spans="1:34" ht="13.5">
      <c r="A77" s="927" t="s">
        <v>885</v>
      </c>
      <c r="B77" s="928"/>
      <c r="C77" s="928"/>
      <c r="D77" s="928"/>
      <c r="E77" s="928"/>
      <c r="F77" s="928"/>
      <c r="G77" s="928"/>
      <c r="H77" s="928"/>
      <c r="I77" s="928"/>
      <c r="J77" s="928"/>
      <c r="K77" s="928"/>
      <c r="L77" s="928"/>
      <c r="M77" s="928"/>
      <c r="N77" s="928"/>
      <c r="O77" s="928"/>
      <c r="P77" s="928"/>
      <c r="Q77" s="928"/>
      <c r="R77" s="928"/>
      <c r="S77" s="928"/>
      <c r="T77" s="928"/>
      <c r="U77" s="928"/>
      <c r="V77" s="928"/>
      <c r="W77" s="928"/>
      <c r="X77" s="928"/>
      <c r="Y77" s="928"/>
      <c r="Z77" s="928"/>
      <c r="AA77" s="928"/>
      <c r="AC77" s="927" t="s">
        <v>885</v>
      </c>
      <c r="AD77" s="927"/>
      <c r="AE77" s="927"/>
      <c r="AF77" s="927"/>
      <c r="AG77" s="927"/>
      <c r="AH77" s="927"/>
    </row>
    <row r="78" spans="1:34" ht="13.5">
      <c r="A78" s="927" t="str">
        <f>+A4</f>
        <v>2020. év</v>
      </c>
      <c r="B78" s="928"/>
      <c r="C78" s="928"/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C78" s="927" t="str">
        <f>+AC4</f>
        <v>2021. év</v>
      </c>
      <c r="AD78" s="927"/>
      <c r="AE78" s="927"/>
      <c r="AF78" s="927"/>
      <c r="AG78" s="927"/>
      <c r="AH78" s="927"/>
    </row>
    <row r="80" spans="1:27" ht="12.75">
      <c r="A80" s="771"/>
      <c r="B80" s="929" t="s">
        <v>984</v>
      </c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772"/>
      <c r="O80" s="772"/>
      <c r="P80" s="772"/>
      <c r="Q80" s="772"/>
      <c r="R80" s="772"/>
      <c r="S80" s="772"/>
      <c r="T80" s="772"/>
      <c r="U80" s="773"/>
      <c r="V80" s="774"/>
      <c r="W80" s="774"/>
      <c r="X80" s="774"/>
      <c r="Y80" s="774"/>
      <c r="Z80" s="774"/>
      <c r="AA80" s="774"/>
    </row>
    <row r="81" spans="1:34" ht="12.75">
      <c r="A81" s="775"/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7"/>
      <c r="V81" s="778"/>
      <c r="W81" s="778"/>
      <c r="X81" s="778"/>
      <c r="Y81" s="778"/>
      <c r="Z81" s="778"/>
      <c r="AA81" s="779" t="s">
        <v>887</v>
      </c>
      <c r="AH81" s="779" t="s">
        <v>887</v>
      </c>
    </row>
    <row r="82" spans="1:34" ht="24">
      <c r="A82" s="780" t="s">
        <v>888</v>
      </c>
      <c r="B82" s="781" t="s">
        <v>889</v>
      </c>
      <c r="C82" s="781"/>
      <c r="D82" s="781"/>
      <c r="E82" s="781"/>
      <c r="F82" s="781"/>
      <c r="G82" s="781"/>
      <c r="H82" s="781"/>
      <c r="I82" s="781"/>
      <c r="J82" s="781"/>
      <c r="K82" s="781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836" t="s">
        <v>890</v>
      </c>
      <c r="W82" s="782" t="s">
        <v>891</v>
      </c>
      <c r="X82" s="782" t="s">
        <v>892</v>
      </c>
      <c r="Y82" s="782" t="s">
        <v>785</v>
      </c>
      <c r="Z82" s="782" t="s">
        <v>82</v>
      </c>
      <c r="AA82" s="783" t="s">
        <v>985</v>
      </c>
      <c r="AB82" s="784"/>
      <c r="AC82" s="836" t="s">
        <v>890</v>
      </c>
      <c r="AD82" s="782" t="s">
        <v>891</v>
      </c>
      <c r="AE82" s="782" t="s">
        <v>892</v>
      </c>
      <c r="AF82" s="782" t="s">
        <v>785</v>
      </c>
      <c r="AG82" s="782" t="s">
        <v>82</v>
      </c>
      <c r="AH82" s="783" t="s">
        <v>985</v>
      </c>
    </row>
    <row r="83" spans="1:34" ht="12.75">
      <c r="A83" s="837" t="s">
        <v>894</v>
      </c>
      <c r="B83" s="838"/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40"/>
      <c r="V83" s="788">
        <v>44196</v>
      </c>
      <c r="W83" s="788">
        <v>44196</v>
      </c>
      <c r="X83" s="788">
        <v>44196</v>
      </c>
      <c r="Y83" s="788">
        <v>44196</v>
      </c>
      <c r="Z83" s="788">
        <v>44196</v>
      </c>
      <c r="AA83" s="788">
        <v>44196</v>
      </c>
      <c r="AB83" s="784"/>
      <c r="AC83" s="788">
        <v>44561</v>
      </c>
      <c r="AD83" s="788">
        <v>44561</v>
      </c>
      <c r="AE83" s="788">
        <v>44561</v>
      </c>
      <c r="AF83" s="788">
        <v>44561</v>
      </c>
      <c r="AG83" s="788">
        <v>44561</v>
      </c>
      <c r="AH83" s="788">
        <v>44561</v>
      </c>
    </row>
    <row r="84" spans="1:34" ht="12.75">
      <c r="A84" s="789" t="s">
        <v>285</v>
      </c>
      <c r="B84" s="790"/>
      <c r="C84" s="791"/>
      <c r="D84" s="791"/>
      <c r="E84" s="791"/>
      <c r="F84" s="791"/>
      <c r="G84" s="791"/>
      <c r="H84" s="791"/>
      <c r="I84" s="791"/>
      <c r="J84" s="791"/>
      <c r="K84" s="792" t="s">
        <v>286</v>
      </c>
      <c r="L84" s="791"/>
      <c r="M84" s="791"/>
      <c r="N84" s="791"/>
      <c r="O84" s="791"/>
      <c r="P84" s="791"/>
      <c r="Q84" s="791"/>
      <c r="R84" s="791"/>
      <c r="S84" s="791"/>
      <c r="T84" s="791"/>
      <c r="U84" s="793"/>
      <c r="V84" s="841" t="s">
        <v>287</v>
      </c>
      <c r="W84" s="795" t="s">
        <v>289</v>
      </c>
      <c r="X84" s="795" t="s">
        <v>292</v>
      </c>
      <c r="Y84" s="795"/>
      <c r="Z84" s="795" t="s">
        <v>291</v>
      </c>
      <c r="AA84" s="796" t="s">
        <v>293</v>
      </c>
      <c r="AC84" s="841" t="s">
        <v>287</v>
      </c>
      <c r="AD84" s="795" t="s">
        <v>289</v>
      </c>
      <c r="AE84" s="795" t="s">
        <v>292</v>
      </c>
      <c r="AF84" s="795"/>
      <c r="AG84" s="795" t="s">
        <v>291</v>
      </c>
      <c r="AH84" s="796" t="s">
        <v>293</v>
      </c>
    </row>
    <row r="85" spans="1:34" ht="12.75">
      <c r="A85" s="842" t="s">
        <v>986</v>
      </c>
      <c r="B85" s="798"/>
      <c r="C85" s="800" t="s">
        <v>987</v>
      </c>
      <c r="D85" s="800" t="s">
        <v>988</v>
      </c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2" t="s">
        <v>989</v>
      </c>
      <c r="V85" s="843">
        <f>+V86+V88+V89+V90+V91+V92+V95</f>
        <v>966428</v>
      </c>
      <c r="W85" s="803">
        <f>+W86+W88+W89+W90+W91+W92+W95</f>
        <v>3048946</v>
      </c>
      <c r="X85" s="803">
        <f>+X86+X88+X89+X90+X91+X92+X95</f>
        <v>133217</v>
      </c>
      <c r="Y85" s="803">
        <f>+Y86+Y88+Y89+Y90+Y91+Y92+Y95</f>
        <v>14763</v>
      </c>
      <c r="Z85" s="803">
        <f>+Z86+Z88+Z89+Z90+Z91+Z92+Z95</f>
        <v>1818154</v>
      </c>
      <c r="AA85" s="804">
        <f>SUM(V85:Z85)</f>
        <v>5981508</v>
      </c>
      <c r="AC85" s="843">
        <f>+AC86+AC88+AC89+AC90+AC91+AC92+AC95</f>
        <v>1090387</v>
      </c>
      <c r="AD85" s="803">
        <f>+AD86+AD88+AD89+AD90+AD91+AD92+AD95</f>
        <v>3143909</v>
      </c>
      <c r="AE85" s="803">
        <f>+AE86+AE88+AE89+AE90+AE91+AE92+AE95</f>
        <v>120818</v>
      </c>
      <c r="AF85" s="803">
        <f>+AF86+AF88+AF89+AF90+AF91+AF92+AF95</f>
        <v>7996</v>
      </c>
      <c r="AG85" s="803">
        <f>+AG86+AG88+AG89+AG90+AG91+AG92+AG95</f>
        <v>1983648</v>
      </c>
      <c r="AH85" s="804">
        <f>SUM(AC85:AG85)</f>
        <v>6346758</v>
      </c>
    </row>
    <row r="86" spans="1:34" ht="12.75">
      <c r="A86" s="842" t="s">
        <v>990</v>
      </c>
      <c r="B86" s="798"/>
      <c r="C86" s="806" t="s">
        <v>583</v>
      </c>
      <c r="D86" s="801" t="s">
        <v>991</v>
      </c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2"/>
      <c r="V86" s="844">
        <v>1300891</v>
      </c>
      <c r="W86" s="845">
        <v>1370606</v>
      </c>
      <c r="X86" s="845">
        <v>13029</v>
      </c>
      <c r="Y86" s="845">
        <v>1738</v>
      </c>
      <c r="Z86" s="845">
        <v>204736</v>
      </c>
      <c r="AA86" s="846">
        <f>SUM(V86:Z86)</f>
        <v>2891000</v>
      </c>
      <c r="AC86" s="844">
        <v>1295113</v>
      </c>
      <c r="AD86" s="845">
        <v>1377927</v>
      </c>
      <c r="AE86" s="845">
        <v>13389</v>
      </c>
      <c r="AF86" s="845">
        <v>892</v>
      </c>
      <c r="AG86" s="845">
        <v>203679</v>
      </c>
      <c r="AH86" s="846">
        <f>SUM(AC86:AG86)</f>
        <v>2891000</v>
      </c>
    </row>
    <row r="87" spans="1:34" ht="12.75">
      <c r="A87" s="847" t="s">
        <v>992</v>
      </c>
      <c r="B87" s="798"/>
      <c r="C87" s="806"/>
      <c r="D87" s="810"/>
      <c r="E87" s="810" t="s">
        <v>993</v>
      </c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09"/>
      <c r="V87" s="844"/>
      <c r="W87" s="845"/>
      <c r="X87" s="845"/>
      <c r="Y87" s="845"/>
      <c r="Z87" s="811"/>
      <c r="AA87" s="846"/>
      <c r="AC87" s="844"/>
      <c r="AD87" s="845"/>
      <c r="AE87" s="845"/>
      <c r="AF87" s="845"/>
      <c r="AG87" s="811"/>
      <c r="AH87" s="846"/>
    </row>
    <row r="88" spans="1:34" ht="12.75">
      <c r="A88" s="813" t="s">
        <v>994</v>
      </c>
      <c r="B88" s="798"/>
      <c r="C88" s="806" t="s">
        <v>594</v>
      </c>
      <c r="D88" s="801" t="s">
        <v>995</v>
      </c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48"/>
      <c r="V88" s="844"/>
      <c r="W88" s="845"/>
      <c r="X88" s="845"/>
      <c r="Y88" s="845"/>
      <c r="Z88" s="845"/>
      <c r="AA88" s="846"/>
      <c r="AC88" s="844"/>
      <c r="AD88" s="845"/>
      <c r="AE88" s="845"/>
      <c r="AF88" s="845"/>
      <c r="AG88" s="845"/>
      <c r="AH88" s="846"/>
    </row>
    <row r="89" spans="1:34" ht="12.75">
      <c r="A89" s="813" t="s">
        <v>996</v>
      </c>
      <c r="B89" s="798"/>
      <c r="C89" s="806" t="s">
        <v>598</v>
      </c>
      <c r="D89" s="801" t="s">
        <v>997</v>
      </c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2"/>
      <c r="V89" s="844">
        <v>0</v>
      </c>
      <c r="W89" s="845">
        <v>0</v>
      </c>
      <c r="X89" s="845">
        <v>0</v>
      </c>
      <c r="Y89" s="845"/>
      <c r="Z89" s="845">
        <v>0</v>
      </c>
      <c r="AA89" s="846">
        <f>SUM(V89:Z89)</f>
        <v>0</v>
      </c>
      <c r="AC89" s="844">
        <v>0</v>
      </c>
      <c r="AD89" s="845">
        <v>0</v>
      </c>
      <c r="AE89" s="845">
        <v>0</v>
      </c>
      <c r="AF89" s="845"/>
      <c r="AG89" s="845">
        <v>0</v>
      </c>
      <c r="AH89" s="846">
        <f>SUM(AC89:AG89)</f>
        <v>0</v>
      </c>
    </row>
    <row r="90" spans="1:34" ht="12.75">
      <c r="A90" s="813" t="s">
        <v>998</v>
      </c>
      <c r="B90" s="798"/>
      <c r="C90" s="806" t="s">
        <v>606</v>
      </c>
      <c r="D90" s="801" t="s">
        <v>999</v>
      </c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2"/>
      <c r="V90" s="844">
        <v>-1866297</v>
      </c>
      <c r="W90" s="845">
        <v>-577310</v>
      </c>
      <c r="X90" s="845">
        <v>96465</v>
      </c>
      <c r="Y90" s="845">
        <v>12510</v>
      </c>
      <c r="Z90" s="845">
        <v>983279</v>
      </c>
      <c r="AA90" s="846">
        <f>SUM(V90:Z90)</f>
        <v>-1351353</v>
      </c>
      <c r="AC90" s="844">
        <v>-2037989</v>
      </c>
      <c r="AD90" s="845">
        <v>-517737</v>
      </c>
      <c r="AE90" s="845">
        <v>106802</v>
      </c>
      <c r="AF90" s="845">
        <v>6978</v>
      </c>
      <c r="AG90" s="845">
        <v>1200971</v>
      </c>
      <c r="AH90" s="846">
        <f>SUM(AC90:AG90)</f>
        <v>-1240975</v>
      </c>
    </row>
    <row r="91" spans="1:34" ht="12.75">
      <c r="A91" s="813" t="s">
        <v>1000</v>
      </c>
      <c r="B91" s="798"/>
      <c r="C91" s="806" t="s">
        <v>1001</v>
      </c>
      <c r="D91" s="801" t="s">
        <v>1002</v>
      </c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2"/>
      <c r="V91" s="844">
        <v>1562967</v>
      </c>
      <c r="W91" s="845">
        <v>2149241</v>
      </c>
      <c r="X91" s="845">
        <v>19784</v>
      </c>
      <c r="Y91" s="845">
        <v>492</v>
      </c>
      <c r="Z91" s="845">
        <v>438480</v>
      </c>
      <c r="AA91" s="846">
        <f>SUM(V91:Z91)</f>
        <v>4170964</v>
      </c>
      <c r="AC91" s="844">
        <v>1702932</v>
      </c>
      <c r="AD91" s="845">
        <v>2215605</v>
      </c>
      <c r="AE91" s="845">
        <v>589</v>
      </c>
      <c r="AF91" s="845">
        <v>39</v>
      </c>
      <c r="AG91" s="845">
        <v>412319</v>
      </c>
      <c r="AH91" s="846">
        <f>SUM(AC91:AG91)</f>
        <v>4331484</v>
      </c>
    </row>
    <row r="92" spans="1:34" ht="12.75">
      <c r="A92" s="813" t="s">
        <v>1003</v>
      </c>
      <c r="B92" s="798"/>
      <c r="C92" s="806" t="s">
        <v>1004</v>
      </c>
      <c r="D92" s="801" t="s">
        <v>1005</v>
      </c>
      <c r="E92" s="801"/>
      <c r="F92" s="801"/>
      <c r="G92" s="801"/>
      <c r="H92" s="801"/>
      <c r="I92" s="801"/>
      <c r="J92" s="801"/>
      <c r="K92" s="801"/>
      <c r="L92" s="801"/>
      <c r="M92" s="801"/>
      <c r="N92" s="801"/>
      <c r="O92" s="801"/>
      <c r="P92" s="801"/>
      <c r="Q92" s="801"/>
      <c r="R92" s="801"/>
      <c r="S92" s="801"/>
      <c r="T92" s="801"/>
      <c r="U92" s="802"/>
      <c r="V92" s="849">
        <f>SUM(V93:V94)</f>
        <v>0</v>
      </c>
      <c r="W92" s="807"/>
      <c r="X92" s="807"/>
      <c r="Y92" s="807"/>
      <c r="Z92" s="807">
        <f>SUM(Z93:Z94)</f>
        <v>0</v>
      </c>
      <c r="AA92" s="808">
        <f>SUM(AA93:AA94)</f>
        <v>0</v>
      </c>
      <c r="AC92" s="849">
        <f>SUM(AC93:AC94)</f>
        <v>0</v>
      </c>
      <c r="AD92" s="807"/>
      <c r="AE92" s="807"/>
      <c r="AF92" s="807"/>
      <c r="AG92" s="807">
        <f>SUM(AG93:AG94)</f>
        <v>0</v>
      </c>
      <c r="AH92" s="808">
        <f>SUM(AH93:AH94)</f>
        <v>0</v>
      </c>
    </row>
    <row r="93" spans="1:34" ht="12.75">
      <c r="A93" s="813" t="s">
        <v>1006</v>
      </c>
      <c r="B93" s="798"/>
      <c r="C93" s="809" t="s">
        <v>14</v>
      </c>
      <c r="D93" s="810" t="s">
        <v>1007</v>
      </c>
      <c r="E93" s="810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2"/>
      <c r="V93" s="850"/>
      <c r="W93" s="811"/>
      <c r="X93" s="811"/>
      <c r="Y93" s="811"/>
      <c r="Z93" s="811"/>
      <c r="AA93" s="812"/>
      <c r="AC93" s="850"/>
      <c r="AD93" s="811"/>
      <c r="AE93" s="811"/>
      <c r="AF93" s="811"/>
      <c r="AG93" s="811"/>
      <c r="AH93" s="812"/>
    </row>
    <row r="94" spans="1:34" ht="12.75">
      <c r="A94" s="813" t="s">
        <v>1008</v>
      </c>
      <c r="B94" s="798"/>
      <c r="C94" s="809" t="s">
        <v>15</v>
      </c>
      <c r="D94" s="810" t="s">
        <v>1009</v>
      </c>
      <c r="E94" s="810"/>
      <c r="F94" s="801"/>
      <c r="G94" s="801"/>
      <c r="H94" s="801"/>
      <c r="I94" s="801"/>
      <c r="J94" s="801"/>
      <c r="K94" s="801"/>
      <c r="L94" s="801"/>
      <c r="M94" s="801"/>
      <c r="N94" s="801"/>
      <c r="O94" s="801"/>
      <c r="P94" s="801"/>
      <c r="Q94" s="801"/>
      <c r="R94" s="801"/>
      <c r="S94" s="801"/>
      <c r="T94" s="801"/>
      <c r="U94" s="802"/>
      <c r="V94" s="850"/>
      <c r="W94" s="811"/>
      <c r="X94" s="811"/>
      <c r="Y94" s="811"/>
      <c r="Z94" s="811"/>
      <c r="AA94" s="812"/>
      <c r="AC94" s="850"/>
      <c r="AD94" s="811"/>
      <c r="AE94" s="811"/>
      <c r="AF94" s="811"/>
      <c r="AG94" s="811"/>
      <c r="AH94" s="812"/>
    </row>
    <row r="95" spans="1:34" ht="12.75">
      <c r="A95" s="813" t="s">
        <v>1010</v>
      </c>
      <c r="B95" s="798"/>
      <c r="C95" s="806" t="s">
        <v>1011</v>
      </c>
      <c r="D95" s="801" t="s">
        <v>1012</v>
      </c>
      <c r="E95" s="801"/>
      <c r="F95" s="801"/>
      <c r="G95" s="801"/>
      <c r="H95" s="801"/>
      <c r="I95" s="801"/>
      <c r="J95" s="801"/>
      <c r="K95" s="801"/>
      <c r="L95" s="801"/>
      <c r="M95" s="801"/>
      <c r="N95" s="801"/>
      <c r="O95" s="801"/>
      <c r="P95" s="801"/>
      <c r="Q95" s="801"/>
      <c r="R95" s="801"/>
      <c r="S95" s="801"/>
      <c r="T95" s="801"/>
      <c r="U95" s="802"/>
      <c r="V95" s="849">
        <f>V197</f>
        <v>-31133</v>
      </c>
      <c r="W95" s="849">
        <f>W197</f>
        <v>106409</v>
      </c>
      <c r="X95" s="849">
        <f>X197</f>
        <v>3939</v>
      </c>
      <c r="Y95" s="849">
        <f>Y197</f>
        <v>23</v>
      </c>
      <c r="Z95" s="849">
        <f>Z197</f>
        <v>191659</v>
      </c>
      <c r="AA95" s="808">
        <f aca="true" t="shared" si="2" ref="AA95:AA101">SUM(V95:Z95)</f>
        <v>270897</v>
      </c>
      <c r="AC95" s="849">
        <f>AC197</f>
        <v>130331</v>
      </c>
      <c r="AD95" s="849">
        <f>AD197</f>
        <v>68114</v>
      </c>
      <c r="AE95" s="849">
        <f>AE197</f>
        <v>38</v>
      </c>
      <c r="AF95" s="849">
        <f>AF197</f>
        <v>87</v>
      </c>
      <c r="AG95" s="849">
        <f>AG197</f>
        <v>166679</v>
      </c>
      <c r="AH95" s="808">
        <f aca="true" t="shared" si="3" ref="AH95:AH101">SUM(AC95:AG95)</f>
        <v>365249</v>
      </c>
    </row>
    <row r="96" spans="1:34" ht="12.75">
      <c r="A96" s="813" t="s">
        <v>1013</v>
      </c>
      <c r="B96" s="798"/>
      <c r="C96" s="800" t="s">
        <v>1014</v>
      </c>
      <c r="D96" s="800" t="s">
        <v>1015</v>
      </c>
      <c r="E96" s="801"/>
      <c r="F96" s="801"/>
      <c r="G96" s="801"/>
      <c r="H96" s="801"/>
      <c r="I96" s="801"/>
      <c r="J96" s="801"/>
      <c r="K96" s="801"/>
      <c r="L96" s="801"/>
      <c r="M96" s="801"/>
      <c r="N96" s="801"/>
      <c r="O96" s="801"/>
      <c r="P96" s="801"/>
      <c r="Q96" s="801"/>
      <c r="R96" s="801"/>
      <c r="S96" s="801"/>
      <c r="T96" s="801"/>
      <c r="U96" s="802" t="s">
        <v>1016</v>
      </c>
      <c r="V96" s="843">
        <f>SUM(V97:V99)</f>
        <v>100333</v>
      </c>
      <c r="W96" s="803">
        <f>SUM(W97:W99)</f>
        <v>28167</v>
      </c>
      <c r="X96" s="803">
        <f>SUM(X97:X99)</f>
        <v>174</v>
      </c>
      <c r="Y96" s="803">
        <f>SUM(Y97:Y99)</f>
        <v>29</v>
      </c>
      <c r="Z96" s="803">
        <f>SUM(Z97:Z99)</f>
        <v>4579</v>
      </c>
      <c r="AA96" s="804">
        <f t="shared" si="2"/>
        <v>133282</v>
      </c>
      <c r="AC96" s="843">
        <f>SUM(AC97:AC99)</f>
        <v>141237</v>
      </c>
      <c r="AD96" s="803">
        <f>SUM(AD97:AD99)</f>
        <v>66786</v>
      </c>
      <c r="AE96" s="803">
        <f>SUM(AE97:AE99)</f>
        <v>1011</v>
      </c>
      <c r="AF96" s="803">
        <f>SUM(AF97:AF99)</f>
        <v>22</v>
      </c>
      <c r="AG96" s="803">
        <f>SUM(AG97:AG99)</f>
        <v>12858</v>
      </c>
      <c r="AH96" s="804">
        <f t="shared" si="3"/>
        <v>221914</v>
      </c>
    </row>
    <row r="97" spans="1:34" ht="12.75">
      <c r="A97" s="813" t="s">
        <v>1017</v>
      </c>
      <c r="B97" s="851"/>
      <c r="C97" s="809" t="s">
        <v>14</v>
      </c>
      <c r="D97" s="810" t="s">
        <v>1018</v>
      </c>
      <c r="E97" s="810"/>
      <c r="F97" s="810"/>
      <c r="G97" s="810"/>
      <c r="H97" s="810"/>
      <c r="I97" s="810"/>
      <c r="J97" s="810"/>
      <c r="K97" s="810"/>
      <c r="L97" s="810"/>
      <c r="M97" s="810"/>
      <c r="N97" s="810"/>
      <c r="O97" s="810"/>
      <c r="P97" s="810"/>
      <c r="Q97" s="810"/>
      <c r="R97" s="810"/>
      <c r="S97" s="810"/>
      <c r="T97" s="810"/>
      <c r="U97" s="809"/>
      <c r="V97" s="850">
        <v>41329</v>
      </c>
      <c r="W97" s="811">
        <v>27541</v>
      </c>
      <c r="X97" s="811">
        <v>174</v>
      </c>
      <c r="Y97" s="811">
        <v>29</v>
      </c>
      <c r="Z97" s="811">
        <v>4579</v>
      </c>
      <c r="AA97" s="812">
        <f t="shared" si="2"/>
        <v>73652</v>
      </c>
      <c r="AC97" s="850">
        <v>45163</v>
      </c>
      <c r="AD97" s="811">
        <v>30261</v>
      </c>
      <c r="AE97" s="811">
        <v>174</v>
      </c>
      <c r="AF97" s="811">
        <v>12</v>
      </c>
      <c r="AG97" s="811">
        <v>4674</v>
      </c>
      <c r="AH97" s="812">
        <f t="shared" si="3"/>
        <v>80284</v>
      </c>
    </row>
    <row r="98" spans="1:34" ht="12.75">
      <c r="A98" s="813" t="s">
        <v>1019</v>
      </c>
      <c r="B98" s="851"/>
      <c r="C98" s="809" t="s">
        <v>15</v>
      </c>
      <c r="D98" s="810" t="s">
        <v>1020</v>
      </c>
      <c r="E98" s="810"/>
      <c r="F98" s="810"/>
      <c r="G98" s="810"/>
      <c r="H98" s="810"/>
      <c r="I98" s="810"/>
      <c r="J98" s="810"/>
      <c r="K98" s="810"/>
      <c r="L98" s="810"/>
      <c r="M98" s="810"/>
      <c r="N98" s="810"/>
      <c r="O98" s="810"/>
      <c r="P98" s="810"/>
      <c r="Q98" s="810"/>
      <c r="R98" s="810"/>
      <c r="S98" s="810"/>
      <c r="T98" s="810"/>
      <c r="U98" s="809"/>
      <c r="V98" s="850">
        <v>59004</v>
      </c>
      <c r="W98" s="811">
        <v>626</v>
      </c>
      <c r="X98" s="811">
        <v>0</v>
      </c>
      <c r="Y98" s="811">
        <v>0</v>
      </c>
      <c r="Z98" s="811">
        <v>0</v>
      </c>
      <c r="AA98" s="812">
        <f t="shared" si="2"/>
        <v>59630</v>
      </c>
      <c r="AC98" s="850">
        <v>96074</v>
      </c>
      <c r="AD98" s="811">
        <v>36525</v>
      </c>
      <c r="AE98" s="811">
        <v>837</v>
      </c>
      <c r="AF98" s="811">
        <v>10</v>
      </c>
      <c r="AG98" s="811">
        <v>8184</v>
      </c>
      <c r="AH98" s="812">
        <f t="shared" si="3"/>
        <v>141630</v>
      </c>
    </row>
    <row r="99" spans="1:34" ht="12.75">
      <c r="A99" s="813" t="s">
        <v>1021</v>
      </c>
      <c r="B99" s="851"/>
      <c r="C99" s="809" t="s">
        <v>16</v>
      </c>
      <c r="D99" s="810" t="s">
        <v>1022</v>
      </c>
      <c r="E99" s="810"/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09"/>
      <c r="V99" s="850"/>
      <c r="W99" s="811"/>
      <c r="X99" s="811"/>
      <c r="Y99" s="811"/>
      <c r="Z99" s="811"/>
      <c r="AA99" s="812">
        <f t="shared" si="2"/>
        <v>0</v>
      </c>
      <c r="AC99" s="850"/>
      <c r="AD99" s="811"/>
      <c r="AE99" s="811"/>
      <c r="AF99" s="811"/>
      <c r="AG99" s="811"/>
      <c r="AH99" s="812">
        <f t="shared" si="3"/>
        <v>0</v>
      </c>
    </row>
    <row r="100" spans="1:34" ht="12.75">
      <c r="A100" s="813" t="s">
        <v>1023</v>
      </c>
      <c r="B100" s="798"/>
      <c r="C100" s="800" t="s">
        <v>1024</v>
      </c>
      <c r="D100" s="800" t="s">
        <v>1025</v>
      </c>
      <c r="E100" s="801"/>
      <c r="F100" s="801"/>
      <c r="G100" s="801"/>
      <c r="H100" s="801"/>
      <c r="I100" s="801"/>
      <c r="J100" s="801"/>
      <c r="K100" s="801"/>
      <c r="L100" s="801"/>
      <c r="M100" s="801"/>
      <c r="N100" s="801"/>
      <c r="O100" s="801"/>
      <c r="P100" s="801"/>
      <c r="Q100" s="801"/>
      <c r="R100" s="801"/>
      <c r="S100" s="801"/>
      <c r="T100" s="801"/>
      <c r="U100" s="802" t="s">
        <v>1026</v>
      </c>
      <c r="V100" s="843">
        <f>V106+V116+V101</f>
        <v>11893539</v>
      </c>
      <c r="W100" s="803">
        <f>W106+W116+W101</f>
        <v>12810804</v>
      </c>
      <c r="X100" s="803">
        <f>X106+X116+X101</f>
        <v>27878</v>
      </c>
      <c r="Y100" s="803">
        <f>Y106+Y116+Y101</f>
        <v>3427</v>
      </c>
      <c r="Z100" s="803">
        <f>Z106+Z116+Z101</f>
        <v>498943</v>
      </c>
      <c r="AA100" s="804">
        <f t="shared" si="2"/>
        <v>25234591</v>
      </c>
      <c r="AC100" s="843">
        <f>AC106+AC116+AC101</f>
        <v>12020281</v>
      </c>
      <c r="AD100" s="803">
        <f>AD106+AD116+AD101</f>
        <v>12915342</v>
      </c>
      <c r="AE100" s="803">
        <f>AE106+AE116+AE101</f>
        <v>42763</v>
      </c>
      <c r="AF100" s="803">
        <f>AF106+AF116+AF101</f>
        <v>1830</v>
      </c>
      <c r="AG100" s="803">
        <f>AG106+AG116+AG101</f>
        <v>446452</v>
      </c>
      <c r="AH100" s="804">
        <f t="shared" si="3"/>
        <v>25426668</v>
      </c>
    </row>
    <row r="101" spans="1:34" ht="12.75">
      <c r="A101" s="813" t="s">
        <v>1027</v>
      </c>
      <c r="B101" s="798"/>
      <c r="C101" s="801" t="s">
        <v>583</v>
      </c>
      <c r="D101" s="801" t="s">
        <v>1028</v>
      </c>
      <c r="E101" s="801"/>
      <c r="F101" s="801"/>
      <c r="G101" s="801"/>
      <c r="H101" s="801"/>
      <c r="I101" s="801"/>
      <c r="J101" s="801"/>
      <c r="K101" s="801"/>
      <c r="L101" s="801"/>
      <c r="M101" s="801"/>
      <c r="N101" s="801"/>
      <c r="O101" s="801"/>
      <c r="P101" s="801"/>
      <c r="Q101" s="801"/>
      <c r="R101" s="801"/>
      <c r="S101" s="801"/>
      <c r="T101" s="801"/>
      <c r="U101" s="802" t="s">
        <v>1029</v>
      </c>
      <c r="V101" s="849">
        <f>SUM(V102:V105)</f>
        <v>0</v>
      </c>
      <c r="W101" s="807"/>
      <c r="X101" s="807"/>
      <c r="Y101" s="807"/>
      <c r="Z101" s="807">
        <f>SUM(Z102:Z105)</f>
        <v>0</v>
      </c>
      <c r="AA101" s="808">
        <f t="shared" si="2"/>
        <v>0</v>
      </c>
      <c r="AC101" s="849">
        <f>SUM(AC102:AC105)</f>
        <v>0</v>
      </c>
      <c r="AD101" s="807"/>
      <c r="AE101" s="807"/>
      <c r="AF101" s="807"/>
      <c r="AG101" s="807">
        <f>SUM(AG102:AG105)</f>
        <v>0</v>
      </c>
      <c r="AH101" s="808">
        <f t="shared" si="3"/>
        <v>0</v>
      </c>
    </row>
    <row r="102" spans="1:34" ht="12.75">
      <c r="A102" s="813" t="s">
        <v>1030</v>
      </c>
      <c r="B102" s="798"/>
      <c r="C102" s="809" t="s">
        <v>14</v>
      </c>
      <c r="D102" s="810" t="s">
        <v>1031</v>
      </c>
      <c r="E102" s="810"/>
      <c r="F102" s="801"/>
      <c r="G102" s="801"/>
      <c r="H102" s="801"/>
      <c r="I102" s="801"/>
      <c r="J102" s="801"/>
      <c r="K102" s="801"/>
      <c r="L102" s="801"/>
      <c r="M102" s="801"/>
      <c r="N102" s="801"/>
      <c r="O102" s="801"/>
      <c r="P102" s="801"/>
      <c r="Q102" s="801"/>
      <c r="R102" s="801"/>
      <c r="S102" s="801"/>
      <c r="T102" s="801"/>
      <c r="U102" s="802"/>
      <c r="V102" s="850"/>
      <c r="W102" s="811"/>
      <c r="X102" s="811"/>
      <c r="Y102" s="811"/>
      <c r="Z102" s="811"/>
      <c r="AA102" s="812"/>
      <c r="AC102" s="850"/>
      <c r="AD102" s="811"/>
      <c r="AE102" s="811"/>
      <c r="AF102" s="811"/>
      <c r="AG102" s="811"/>
      <c r="AH102" s="812"/>
    </row>
    <row r="103" spans="1:34" ht="12.75">
      <c r="A103" s="813" t="s">
        <v>1032</v>
      </c>
      <c r="B103" s="798"/>
      <c r="C103" s="809" t="s">
        <v>15</v>
      </c>
      <c r="D103" s="810" t="s">
        <v>1033</v>
      </c>
      <c r="E103" s="810"/>
      <c r="F103" s="801"/>
      <c r="G103" s="801"/>
      <c r="H103" s="801"/>
      <c r="I103" s="801"/>
      <c r="J103" s="801"/>
      <c r="K103" s="801"/>
      <c r="L103" s="801"/>
      <c r="M103" s="801"/>
      <c r="N103" s="801"/>
      <c r="O103" s="801"/>
      <c r="P103" s="801"/>
      <c r="Q103" s="801"/>
      <c r="R103" s="801"/>
      <c r="S103" s="801"/>
      <c r="T103" s="801"/>
      <c r="U103" s="802"/>
      <c r="V103" s="850"/>
      <c r="W103" s="811"/>
      <c r="X103" s="811"/>
      <c r="Y103" s="811"/>
      <c r="Z103" s="811"/>
      <c r="AA103" s="812"/>
      <c r="AC103" s="850"/>
      <c r="AD103" s="811"/>
      <c r="AE103" s="811"/>
      <c r="AF103" s="811"/>
      <c r="AG103" s="811"/>
      <c r="AH103" s="812"/>
    </row>
    <row r="104" spans="1:34" ht="12.75">
      <c r="A104" s="813" t="s">
        <v>1034</v>
      </c>
      <c r="B104" s="798"/>
      <c r="C104" s="809" t="s">
        <v>16</v>
      </c>
      <c r="D104" s="810" t="s">
        <v>1035</v>
      </c>
      <c r="E104" s="810"/>
      <c r="F104" s="801"/>
      <c r="G104" s="801"/>
      <c r="H104" s="801"/>
      <c r="I104" s="801"/>
      <c r="J104" s="801"/>
      <c r="K104" s="801"/>
      <c r="L104" s="801"/>
      <c r="M104" s="801"/>
      <c r="N104" s="801"/>
      <c r="O104" s="801"/>
      <c r="P104" s="801"/>
      <c r="Q104" s="801"/>
      <c r="R104" s="801"/>
      <c r="S104" s="801"/>
      <c r="T104" s="801"/>
      <c r="U104" s="802"/>
      <c r="V104" s="850"/>
      <c r="W104" s="811"/>
      <c r="X104" s="811"/>
      <c r="Y104" s="811"/>
      <c r="Z104" s="811"/>
      <c r="AA104" s="812"/>
      <c r="AC104" s="850"/>
      <c r="AD104" s="811"/>
      <c r="AE104" s="811"/>
      <c r="AF104" s="811"/>
      <c r="AG104" s="811"/>
      <c r="AH104" s="812"/>
    </row>
    <row r="105" spans="1:34" ht="12.75">
      <c r="A105" s="813" t="s">
        <v>1036</v>
      </c>
      <c r="B105" s="798"/>
      <c r="C105" s="809" t="s">
        <v>17</v>
      </c>
      <c r="D105" s="810" t="s">
        <v>1037</v>
      </c>
      <c r="E105" s="810"/>
      <c r="F105" s="801"/>
      <c r="G105" s="801"/>
      <c r="H105" s="801"/>
      <c r="I105" s="801"/>
      <c r="J105" s="801"/>
      <c r="K105" s="801"/>
      <c r="L105" s="801"/>
      <c r="M105" s="801"/>
      <c r="N105" s="801"/>
      <c r="O105" s="801"/>
      <c r="P105" s="801"/>
      <c r="Q105" s="801"/>
      <c r="R105" s="801"/>
      <c r="S105" s="801"/>
      <c r="T105" s="801"/>
      <c r="U105" s="802"/>
      <c r="V105" s="850"/>
      <c r="W105" s="811"/>
      <c r="X105" s="811"/>
      <c r="Y105" s="811"/>
      <c r="Z105" s="811"/>
      <c r="AA105" s="812"/>
      <c r="AC105" s="850"/>
      <c r="AD105" s="811"/>
      <c r="AE105" s="811"/>
      <c r="AF105" s="811"/>
      <c r="AG105" s="811"/>
      <c r="AH105" s="812"/>
    </row>
    <row r="106" spans="1:34" ht="12.75">
      <c r="A106" s="813" t="s">
        <v>1038</v>
      </c>
      <c r="B106" s="798"/>
      <c r="C106" s="806" t="s">
        <v>594</v>
      </c>
      <c r="D106" s="801" t="s">
        <v>1039</v>
      </c>
      <c r="E106" s="801"/>
      <c r="F106" s="801"/>
      <c r="G106" s="801"/>
      <c r="H106" s="801"/>
      <c r="I106" s="801"/>
      <c r="J106" s="801"/>
      <c r="K106" s="801"/>
      <c r="L106" s="801"/>
      <c r="M106" s="801"/>
      <c r="N106" s="801"/>
      <c r="O106" s="801"/>
      <c r="P106" s="801"/>
      <c r="Q106" s="801"/>
      <c r="R106" s="801"/>
      <c r="S106" s="801"/>
      <c r="T106" s="801"/>
      <c r="U106" s="802" t="s">
        <v>1040</v>
      </c>
      <c r="V106" s="849">
        <f>SUM(V107:V115)</f>
        <v>10997936</v>
      </c>
      <c r="W106" s="807">
        <f>SUM(W107:W115)</f>
        <v>11941800</v>
      </c>
      <c r="X106" s="807">
        <f>SUM(X107:X115)</f>
        <v>23436</v>
      </c>
      <c r="Y106" s="807">
        <f>SUM(Y107:Y115)</f>
        <v>3039</v>
      </c>
      <c r="Z106" s="807">
        <f>SUM(Z107:Z115)</f>
        <v>3361</v>
      </c>
      <c r="AA106" s="808">
        <f>SUM(V106:Z106)</f>
        <v>22969572</v>
      </c>
      <c r="AC106" s="849">
        <f>SUM(AC107:AC115)</f>
        <v>11019135</v>
      </c>
      <c r="AD106" s="807">
        <f>SUM(AD107:AD115)</f>
        <v>11986240</v>
      </c>
      <c r="AE106" s="807">
        <f>SUM(AE107:AE115)</f>
        <v>24849</v>
      </c>
      <c r="AF106" s="807">
        <f>SUM(AF107:AF115)</f>
        <v>1626</v>
      </c>
      <c r="AG106" s="807">
        <f>SUM(AG107:AG115)</f>
        <v>24681</v>
      </c>
      <c r="AH106" s="808">
        <f>SUM(AC106:AG106)</f>
        <v>23056531</v>
      </c>
    </row>
    <row r="107" spans="1:34" ht="12.75">
      <c r="A107" s="813" t="s">
        <v>1041</v>
      </c>
      <c r="B107" s="798"/>
      <c r="C107" s="809" t="s">
        <v>14</v>
      </c>
      <c r="D107" s="810" t="s">
        <v>1042</v>
      </c>
      <c r="E107" s="810"/>
      <c r="F107" s="801"/>
      <c r="G107" s="801"/>
      <c r="H107" s="801"/>
      <c r="I107" s="801"/>
      <c r="J107" s="801"/>
      <c r="K107" s="801"/>
      <c r="L107" s="801"/>
      <c r="M107" s="801"/>
      <c r="N107" s="801"/>
      <c r="O107" s="801"/>
      <c r="P107" s="801"/>
      <c r="Q107" s="801"/>
      <c r="R107" s="801"/>
      <c r="S107" s="801"/>
      <c r="T107" s="801"/>
      <c r="U107" s="802"/>
      <c r="V107" s="850"/>
      <c r="W107" s="811"/>
      <c r="X107" s="811"/>
      <c r="Y107" s="811"/>
      <c r="Z107" s="811"/>
      <c r="AA107" s="812"/>
      <c r="AC107" s="850"/>
      <c r="AD107" s="811"/>
      <c r="AE107" s="811"/>
      <c r="AF107" s="811"/>
      <c r="AG107" s="811"/>
      <c r="AH107" s="812"/>
    </row>
    <row r="108" spans="1:34" ht="12.75">
      <c r="A108" s="813" t="s">
        <v>1043</v>
      </c>
      <c r="B108" s="798"/>
      <c r="C108" s="809" t="s">
        <v>15</v>
      </c>
      <c r="D108" s="810" t="s">
        <v>1044</v>
      </c>
      <c r="E108" s="810"/>
      <c r="F108" s="801"/>
      <c r="G108" s="801"/>
      <c r="H108" s="801"/>
      <c r="I108" s="801"/>
      <c r="J108" s="801"/>
      <c r="K108" s="801"/>
      <c r="L108" s="801"/>
      <c r="M108" s="801"/>
      <c r="N108" s="801"/>
      <c r="O108" s="801"/>
      <c r="P108" s="801"/>
      <c r="Q108" s="801"/>
      <c r="R108" s="801"/>
      <c r="S108" s="801"/>
      <c r="T108" s="801"/>
      <c r="U108" s="802"/>
      <c r="V108" s="850"/>
      <c r="W108" s="811"/>
      <c r="X108" s="811"/>
      <c r="Y108" s="811"/>
      <c r="Z108" s="811"/>
      <c r="AA108" s="812"/>
      <c r="AC108" s="850"/>
      <c r="AD108" s="811"/>
      <c r="AE108" s="811"/>
      <c r="AF108" s="811"/>
      <c r="AG108" s="811"/>
      <c r="AH108" s="812"/>
    </row>
    <row r="109" spans="1:34" ht="12.75">
      <c r="A109" s="813" t="s">
        <v>1045</v>
      </c>
      <c r="B109" s="798"/>
      <c r="C109" s="809" t="s">
        <v>16</v>
      </c>
      <c r="D109" s="810" t="s">
        <v>1046</v>
      </c>
      <c r="E109" s="810"/>
      <c r="F109" s="801"/>
      <c r="G109" s="801"/>
      <c r="H109" s="801"/>
      <c r="I109" s="801"/>
      <c r="J109" s="801"/>
      <c r="K109" s="801"/>
      <c r="L109" s="801"/>
      <c r="M109" s="801"/>
      <c r="N109" s="801"/>
      <c r="O109" s="801"/>
      <c r="P109" s="801"/>
      <c r="Q109" s="801"/>
      <c r="R109" s="801"/>
      <c r="S109" s="801"/>
      <c r="T109" s="801"/>
      <c r="U109" s="802"/>
      <c r="V109" s="850"/>
      <c r="W109" s="811"/>
      <c r="X109" s="811"/>
      <c r="Y109" s="811"/>
      <c r="Z109" s="811"/>
      <c r="AA109" s="812"/>
      <c r="AC109" s="850"/>
      <c r="AD109" s="811"/>
      <c r="AE109" s="811"/>
      <c r="AF109" s="811"/>
      <c r="AG109" s="811"/>
      <c r="AH109" s="812"/>
    </row>
    <row r="110" spans="1:34" ht="12.75">
      <c r="A110" s="813" t="s">
        <v>1047</v>
      </c>
      <c r="B110" s="798"/>
      <c r="C110" s="809" t="s">
        <v>17</v>
      </c>
      <c r="D110" s="810" t="s">
        <v>1048</v>
      </c>
      <c r="E110" s="810"/>
      <c r="F110" s="810"/>
      <c r="G110" s="810"/>
      <c r="H110" s="810"/>
      <c r="I110" s="810"/>
      <c r="J110" s="810"/>
      <c r="K110" s="810"/>
      <c r="L110" s="810"/>
      <c r="M110" s="810"/>
      <c r="N110" s="810"/>
      <c r="O110" s="810"/>
      <c r="P110" s="810"/>
      <c r="Q110" s="810"/>
      <c r="R110" s="810"/>
      <c r="S110" s="810"/>
      <c r="T110" s="810"/>
      <c r="U110" s="809"/>
      <c r="V110" s="850"/>
      <c r="W110" s="811"/>
      <c r="X110" s="811"/>
      <c r="Y110" s="811"/>
      <c r="Z110" s="811"/>
      <c r="AA110" s="812"/>
      <c r="AC110" s="850"/>
      <c r="AD110" s="811"/>
      <c r="AE110" s="811"/>
      <c r="AF110" s="811"/>
      <c r="AG110" s="811"/>
      <c r="AH110" s="812"/>
    </row>
    <row r="111" spans="1:34" ht="12.75">
      <c r="A111" s="813" t="s">
        <v>1049</v>
      </c>
      <c r="B111" s="798"/>
      <c r="C111" s="809" t="s">
        <v>18</v>
      </c>
      <c r="D111" s="810" t="s">
        <v>1050</v>
      </c>
      <c r="E111" s="810"/>
      <c r="F111" s="810"/>
      <c r="G111" s="810"/>
      <c r="H111" s="810"/>
      <c r="I111" s="810"/>
      <c r="J111" s="810"/>
      <c r="K111" s="810"/>
      <c r="L111" s="810"/>
      <c r="M111" s="810"/>
      <c r="N111" s="810"/>
      <c r="O111" s="810"/>
      <c r="P111" s="810"/>
      <c r="Q111" s="810"/>
      <c r="R111" s="810"/>
      <c r="S111" s="810"/>
      <c r="T111" s="810"/>
      <c r="U111" s="809"/>
      <c r="V111" s="850"/>
      <c r="W111" s="811"/>
      <c r="X111" s="811"/>
      <c r="Y111" s="811"/>
      <c r="Z111" s="811"/>
      <c r="AA111" s="812">
        <f>SUM(V111:Z111)</f>
        <v>0</v>
      </c>
      <c r="AC111" s="850"/>
      <c r="AD111" s="811"/>
      <c r="AE111" s="811"/>
      <c r="AF111" s="811"/>
      <c r="AG111" s="811"/>
      <c r="AH111" s="812">
        <f>SUM(AC111:AG111)</f>
        <v>0</v>
      </c>
    </row>
    <row r="112" spans="1:34" ht="12.75">
      <c r="A112" s="813" t="s">
        <v>1051</v>
      </c>
      <c r="B112" s="798"/>
      <c r="C112" s="809" t="s">
        <v>19</v>
      </c>
      <c r="D112" s="810" t="s">
        <v>1052</v>
      </c>
      <c r="E112" s="810"/>
      <c r="F112" s="810"/>
      <c r="G112" s="810"/>
      <c r="H112" s="810"/>
      <c r="I112" s="810"/>
      <c r="J112" s="810"/>
      <c r="K112" s="810"/>
      <c r="L112" s="810"/>
      <c r="M112" s="810"/>
      <c r="N112" s="810"/>
      <c r="O112" s="810"/>
      <c r="P112" s="810"/>
      <c r="Q112" s="810"/>
      <c r="R112" s="810"/>
      <c r="S112" s="810"/>
      <c r="T112" s="810"/>
      <c r="U112" s="809"/>
      <c r="V112" s="850">
        <v>5449</v>
      </c>
      <c r="W112" s="811">
        <v>1157</v>
      </c>
      <c r="X112" s="811"/>
      <c r="Y112" s="811"/>
      <c r="Z112" s="811"/>
      <c r="AA112" s="812">
        <f>SUM(V112:Z112)</f>
        <v>6606</v>
      </c>
      <c r="AC112" s="850">
        <v>6140</v>
      </c>
      <c r="AD112" s="811">
        <v>2474</v>
      </c>
      <c r="AE112" s="811">
        <v>0</v>
      </c>
      <c r="AF112" s="811">
        <v>0</v>
      </c>
      <c r="AG112" s="811">
        <v>0</v>
      </c>
      <c r="AH112" s="812">
        <f>SUM(AC112:AG112)</f>
        <v>8614</v>
      </c>
    </row>
    <row r="113" spans="1:34" ht="12.75">
      <c r="A113" s="813" t="s">
        <v>1053</v>
      </c>
      <c r="B113" s="798"/>
      <c r="C113" s="809" t="s">
        <v>20</v>
      </c>
      <c r="D113" s="810" t="s">
        <v>1054</v>
      </c>
      <c r="E113" s="810"/>
      <c r="F113" s="810"/>
      <c r="G113" s="810"/>
      <c r="H113" s="810"/>
      <c r="I113" s="810"/>
      <c r="J113" s="810"/>
      <c r="K113" s="810"/>
      <c r="L113" s="810"/>
      <c r="M113" s="810"/>
      <c r="N113" s="810"/>
      <c r="O113" s="810"/>
      <c r="P113" s="810"/>
      <c r="Q113" s="810"/>
      <c r="R113" s="810"/>
      <c r="S113" s="810"/>
      <c r="T113" s="810"/>
      <c r="U113" s="809"/>
      <c r="V113" s="850"/>
      <c r="W113" s="811"/>
      <c r="X113" s="811"/>
      <c r="Y113" s="811"/>
      <c r="Z113" s="811"/>
      <c r="AA113" s="812"/>
      <c r="AC113" s="850"/>
      <c r="AD113" s="811"/>
      <c r="AE113" s="811"/>
      <c r="AF113" s="811"/>
      <c r="AG113" s="811"/>
      <c r="AH113" s="812"/>
    </row>
    <row r="114" spans="1:34" ht="12.75">
      <c r="A114" s="813" t="s">
        <v>1055</v>
      </c>
      <c r="B114" s="798"/>
      <c r="C114" s="809" t="s">
        <v>21</v>
      </c>
      <c r="D114" s="810" t="s">
        <v>1056</v>
      </c>
      <c r="E114" s="852"/>
      <c r="F114" s="810"/>
      <c r="G114" s="810"/>
      <c r="H114" s="810"/>
      <c r="I114" s="810"/>
      <c r="J114" s="810"/>
      <c r="K114" s="810"/>
      <c r="L114" s="810"/>
      <c r="M114" s="810"/>
      <c r="N114" s="810"/>
      <c r="O114" s="810"/>
      <c r="P114" s="810"/>
      <c r="Q114" s="810"/>
      <c r="R114" s="810"/>
      <c r="S114" s="810"/>
      <c r="T114" s="810"/>
      <c r="U114" s="809"/>
      <c r="V114" s="850"/>
      <c r="W114" s="811"/>
      <c r="X114" s="811"/>
      <c r="Y114" s="811"/>
      <c r="Z114" s="811"/>
      <c r="AA114" s="812"/>
      <c r="AC114" s="850"/>
      <c r="AD114" s="811"/>
      <c r="AE114" s="811"/>
      <c r="AF114" s="811"/>
      <c r="AG114" s="811"/>
      <c r="AH114" s="812"/>
    </row>
    <row r="115" spans="1:34" ht="12.75">
      <c r="A115" s="813" t="s">
        <v>1057</v>
      </c>
      <c r="B115" s="798"/>
      <c r="C115" s="809" t="s">
        <v>22</v>
      </c>
      <c r="D115" s="810" t="s">
        <v>1058</v>
      </c>
      <c r="E115" s="810"/>
      <c r="F115" s="810"/>
      <c r="G115" s="810"/>
      <c r="H115" s="810"/>
      <c r="I115" s="810"/>
      <c r="J115" s="810"/>
      <c r="K115" s="810"/>
      <c r="L115" s="810"/>
      <c r="M115" s="810"/>
      <c r="N115" s="810"/>
      <c r="O115" s="810"/>
      <c r="P115" s="810"/>
      <c r="Q115" s="810"/>
      <c r="R115" s="810"/>
      <c r="S115" s="810"/>
      <c r="T115" s="810"/>
      <c r="U115" s="809"/>
      <c r="V115" s="850">
        <v>10992487</v>
      </c>
      <c r="W115" s="811">
        <v>11940643</v>
      </c>
      <c r="X115" s="811">
        <v>23436</v>
      </c>
      <c r="Y115" s="811">
        <v>3039</v>
      </c>
      <c r="Z115" s="811">
        <v>3361</v>
      </c>
      <c r="AA115" s="812">
        <f>SUM(V115:Z115)</f>
        <v>22962966</v>
      </c>
      <c r="AC115" s="850">
        <v>11012995</v>
      </c>
      <c r="AD115" s="811">
        <v>11983766</v>
      </c>
      <c r="AE115" s="811">
        <v>24849</v>
      </c>
      <c r="AF115" s="811">
        <v>1626</v>
      </c>
      <c r="AG115" s="811">
        <v>24681</v>
      </c>
      <c r="AH115" s="812">
        <f>SUM(AC115:AG115)</f>
        <v>23047917</v>
      </c>
    </row>
    <row r="116" spans="1:34" ht="12.75">
      <c r="A116" s="813" t="s">
        <v>1059</v>
      </c>
      <c r="B116" s="798"/>
      <c r="C116" s="806" t="s">
        <v>598</v>
      </c>
      <c r="D116" s="801" t="s">
        <v>1060</v>
      </c>
      <c r="E116" s="801"/>
      <c r="F116" s="801"/>
      <c r="G116" s="801"/>
      <c r="H116" s="801"/>
      <c r="I116" s="801"/>
      <c r="J116" s="801"/>
      <c r="K116" s="801"/>
      <c r="L116" s="801"/>
      <c r="M116" s="801"/>
      <c r="N116" s="801"/>
      <c r="O116" s="801"/>
      <c r="P116" s="801"/>
      <c r="Q116" s="801"/>
      <c r="R116" s="801"/>
      <c r="S116" s="801"/>
      <c r="T116" s="801"/>
      <c r="U116" s="802" t="s">
        <v>1061</v>
      </c>
      <c r="V116" s="849">
        <f>SUM(V117,V119:V128)</f>
        <v>895603</v>
      </c>
      <c r="W116" s="849">
        <f>SUM(W117,W119:W128)</f>
        <v>869004</v>
      </c>
      <c r="X116" s="807">
        <f>SUM(X117,X119:X128)</f>
        <v>4442</v>
      </c>
      <c r="Y116" s="807">
        <f>SUM(Y117,Y119:Y128)</f>
        <v>388</v>
      </c>
      <c r="Z116" s="807">
        <f>SUM(Z117,Z119:Z128)</f>
        <v>495582</v>
      </c>
      <c r="AA116" s="808">
        <f>SUM(V116:Z116)</f>
        <v>2265019</v>
      </c>
      <c r="AC116" s="849">
        <f>SUM(AC117,AC119:AC128)</f>
        <v>1001146</v>
      </c>
      <c r="AD116" s="849">
        <f>SUM(AD117,AD119:AD128)</f>
        <v>929102</v>
      </c>
      <c r="AE116" s="807">
        <f>SUM(AE117,AE119:AE128)</f>
        <v>17914</v>
      </c>
      <c r="AF116" s="807">
        <f>SUM(AF117,AF119:AF128)</f>
        <v>204</v>
      </c>
      <c r="AG116" s="807">
        <f>SUM(AG117,AG119:AG128)</f>
        <v>421771</v>
      </c>
      <c r="AH116" s="808">
        <f>SUM(AC116:AG116)</f>
        <v>2370137</v>
      </c>
    </row>
    <row r="117" spans="1:34" ht="12.75">
      <c r="A117" s="813" t="s">
        <v>1062</v>
      </c>
      <c r="B117" s="798"/>
      <c r="C117" s="809" t="s">
        <v>14</v>
      </c>
      <c r="D117" s="810" t="s">
        <v>1063</v>
      </c>
      <c r="E117" s="810"/>
      <c r="F117" s="810"/>
      <c r="G117" s="810"/>
      <c r="H117" s="810"/>
      <c r="I117" s="810"/>
      <c r="J117" s="810"/>
      <c r="K117" s="810"/>
      <c r="L117" s="810"/>
      <c r="M117" s="810"/>
      <c r="N117" s="810"/>
      <c r="O117" s="810"/>
      <c r="P117" s="810"/>
      <c r="Q117" s="810"/>
      <c r="R117" s="810"/>
      <c r="S117" s="810"/>
      <c r="T117" s="810"/>
      <c r="U117" s="809"/>
      <c r="V117" s="850"/>
      <c r="W117" s="811"/>
      <c r="X117" s="811"/>
      <c r="Y117" s="811"/>
      <c r="Z117" s="811"/>
      <c r="AA117" s="808"/>
      <c r="AC117" s="850"/>
      <c r="AD117" s="811"/>
      <c r="AE117" s="811"/>
      <c r="AF117" s="811"/>
      <c r="AG117" s="811"/>
      <c r="AH117" s="808"/>
    </row>
    <row r="118" spans="1:34" ht="12.75">
      <c r="A118" s="813" t="s">
        <v>1064</v>
      </c>
      <c r="B118" s="798"/>
      <c r="C118" s="801"/>
      <c r="D118" s="810"/>
      <c r="E118" s="810" t="s">
        <v>1065</v>
      </c>
      <c r="F118" s="810"/>
      <c r="G118" s="810"/>
      <c r="H118" s="810"/>
      <c r="I118" s="810"/>
      <c r="J118" s="810"/>
      <c r="K118" s="810"/>
      <c r="L118" s="810"/>
      <c r="M118" s="810"/>
      <c r="N118" s="810"/>
      <c r="O118" s="810"/>
      <c r="P118" s="810"/>
      <c r="Q118" s="810"/>
      <c r="R118" s="810"/>
      <c r="S118" s="810"/>
      <c r="T118" s="810"/>
      <c r="U118" s="809"/>
      <c r="V118" s="850"/>
      <c r="W118" s="811"/>
      <c r="X118" s="811"/>
      <c r="Y118" s="811"/>
      <c r="Z118" s="811"/>
      <c r="AA118" s="808"/>
      <c r="AC118" s="850"/>
      <c r="AD118" s="811"/>
      <c r="AE118" s="811"/>
      <c r="AF118" s="811"/>
      <c r="AG118" s="811"/>
      <c r="AH118" s="808"/>
    </row>
    <row r="119" spans="1:34" ht="12.75">
      <c r="A119" s="814" t="s">
        <v>1066</v>
      </c>
      <c r="B119" s="798"/>
      <c r="C119" s="809" t="s">
        <v>15</v>
      </c>
      <c r="D119" s="810" t="s">
        <v>1067</v>
      </c>
      <c r="E119" s="810"/>
      <c r="F119" s="810"/>
      <c r="G119" s="810"/>
      <c r="H119" s="810"/>
      <c r="I119" s="810"/>
      <c r="J119" s="810"/>
      <c r="K119" s="810"/>
      <c r="L119" s="810"/>
      <c r="M119" s="810"/>
      <c r="N119" s="810"/>
      <c r="O119" s="810"/>
      <c r="P119" s="810"/>
      <c r="Q119" s="810"/>
      <c r="R119" s="810"/>
      <c r="S119" s="810"/>
      <c r="T119" s="810"/>
      <c r="U119" s="809"/>
      <c r="V119" s="850"/>
      <c r="W119" s="811"/>
      <c r="X119" s="811"/>
      <c r="Y119" s="811"/>
      <c r="Z119" s="811"/>
      <c r="AA119" s="808"/>
      <c r="AC119" s="850"/>
      <c r="AD119" s="811"/>
      <c r="AE119" s="811"/>
      <c r="AF119" s="811"/>
      <c r="AG119" s="811"/>
      <c r="AH119" s="808"/>
    </row>
    <row r="120" spans="1:34" ht="12.75">
      <c r="A120" s="820" t="s">
        <v>1068</v>
      </c>
      <c r="B120" s="798"/>
      <c r="C120" s="809" t="s">
        <v>16</v>
      </c>
      <c r="D120" s="810" t="s">
        <v>1069</v>
      </c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810"/>
      <c r="R120" s="810"/>
      <c r="S120" s="810"/>
      <c r="T120" s="810"/>
      <c r="U120" s="809"/>
      <c r="V120" s="850"/>
      <c r="W120" s="811"/>
      <c r="X120" s="811"/>
      <c r="Y120" s="811"/>
      <c r="Z120" s="811">
        <v>3145</v>
      </c>
      <c r="AA120" s="808">
        <f>SUM(V120:Z120)</f>
        <v>3145</v>
      </c>
      <c r="AC120" s="850"/>
      <c r="AD120" s="811"/>
      <c r="AE120" s="811"/>
      <c r="AF120" s="811"/>
      <c r="AG120" s="811">
        <v>290</v>
      </c>
      <c r="AH120" s="808">
        <f>SUM(AC120:AG120)</f>
        <v>290</v>
      </c>
    </row>
    <row r="121" spans="1:34" ht="12.75">
      <c r="A121" s="820" t="s">
        <v>1070</v>
      </c>
      <c r="B121" s="798"/>
      <c r="C121" s="809" t="s">
        <v>17</v>
      </c>
      <c r="D121" s="810" t="s">
        <v>1071</v>
      </c>
      <c r="E121" s="810"/>
      <c r="F121" s="810"/>
      <c r="G121" s="810"/>
      <c r="H121" s="810"/>
      <c r="I121" s="810"/>
      <c r="J121" s="810"/>
      <c r="K121" s="810"/>
      <c r="L121" s="810"/>
      <c r="M121" s="810"/>
      <c r="N121" s="810"/>
      <c r="O121" s="810"/>
      <c r="P121" s="810"/>
      <c r="Q121" s="810"/>
      <c r="R121" s="810"/>
      <c r="S121" s="810"/>
      <c r="T121" s="810"/>
      <c r="U121" s="809"/>
      <c r="V121" s="850">
        <v>336503</v>
      </c>
      <c r="W121" s="811">
        <v>220655</v>
      </c>
      <c r="X121" s="811">
        <v>3153</v>
      </c>
      <c r="Y121" s="811">
        <v>187</v>
      </c>
      <c r="Z121" s="811">
        <v>107887</v>
      </c>
      <c r="AA121" s="812">
        <f>SUM(V121:Z121)</f>
        <v>668385</v>
      </c>
      <c r="AC121" s="850">
        <v>432898</v>
      </c>
      <c r="AD121" s="811">
        <v>277768</v>
      </c>
      <c r="AE121" s="811">
        <v>15533</v>
      </c>
      <c r="AF121" s="811">
        <v>107</v>
      </c>
      <c r="AG121" s="811">
        <v>144621</v>
      </c>
      <c r="AH121" s="812">
        <f>SUM(AC121:AG121)</f>
        <v>870927</v>
      </c>
    </row>
    <row r="122" spans="1:34" ht="12.75">
      <c r="A122" s="820" t="s">
        <v>1072</v>
      </c>
      <c r="B122" s="798"/>
      <c r="C122" s="809" t="s">
        <v>18</v>
      </c>
      <c r="D122" s="810" t="s">
        <v>1073</v>
      </c>
      <c r="E122" s="810"/>
      <c r="F122" s="810"/>
      <c r="G122" s="810"/>
      <c r="H122" s="810"/>
      <c r="I122" s="810"/>
      <c r="J122" s="810"/>
      <c r="K122" s="810"/>
      <c r="L122" s="810"/>
      <c r="M122" s="810"/>
      <c r="N122" s="810"/>
      <c r="O122" s="810"/>
      <c r="P122" s="810"/>
      <c r="Q122" s="810"/>
      <c r="R122" s="810"/>
      <c r="S122" s="810"/>
      <c r="T122" s="810"/>
      <c r="U122" s="809"/>
      <c r="V122" s="850"/>
      <c r="W122" s="811"/>
      <c r="X122" s="811"/>
      <c r="Y122" s="811"/>
      <c r="Z122" s="811"/>
      <c r="AA122" s="812"/>
      <c r="AC122" s="850"/>
      <c r="AD122" s="811"/>
      <c r="AE122" s="811"/>
      <c r="AF122" s="811"/>
      <c r="AG122" s="811"/>
      <c r="AH122" s="812"/>
    </row>
    <row r="123" spans="1:34" ht="12.75">
      <c r="A123" s="820" t="s">
        <v>1074</v>
      </c>
      <c r="B123" s="798"/>
      <c r="C123" s="809" t="s">
        <v>19</v>
      </c>
      <c r="D123" s="810" t="s">
        <v>1075</v>
      </c>
      <c r="E123" s="810"/>
      <c r="F123" s="810"/>
      <c r="G123" s="810"/>
      <c r="H123" s="810"/>
      <c r="I123" s="810"/>
      <c r="J123" s="810"/>
      <c r="K123" s="810"/>
      <c r="L123" s="810"/>
      <c r="M123" s="810"/>
      <c r="N123" s="810"/>
      <c r="O123" s="810"/>
      <c r="P123" s="810"/>
      <c r="Q123" s="810"/>
      <c r="R123" s="810"/>
      <c r="S123" s="810"/>
      <c r="T123" s="810"/>
      <c r="U123" s="809"/>
      <c r="V123" s="850">
        <v>41569</v>
      </c>
      <c r="W123" s="811">
        <v>27258</v>
      </c>
      <c r="X123" s="811">
        <v>390</v>
      </c>
      <c r="Y123" s="811">
        <v>23</v>
      </c>
      <c r="Z123" s="811">
        <v>344528</v>
      </c>
      <c r="AA123" s="812">
        <f>SUM(V123:Z123)</f>
        <v>413768</v>
      </c>
      <c r="AC123" s="850">
        <v>32980</v>
      </c>
      <c r="AD123" s="811">
        <v>21162</v>
      </c>
      <c r="AE123" s="811">
        <v>1183</v>
      </c>
      <c r="AF123" s="811">
        <v>8</v>
      </c>
      <c r="AG123" s="811">
        <v>240250</v>
      </c>
      <c r="AH123" s="812">
        <f>SUM(AC123:AG123)</f>
        <v>295583</v>
      </c>
    </row>
    <row r="124" spans="1:34" ht="12.75">
      <c r="A124" s="789" t="s">
        <v>1076</v>
      </c>
      <c r="B124" s="815"/>
      <c r="C124" s="817" t="s">
        <v>20</v>
      </c>
      <c r="D124" s="816" t="s">
        <v>1077</v>
      </c>
      <c r="E124" s="816"/>
      <c r="F124" s="816"/>
      <c r="G124" s="816"/>
      <c r="H124" s="816"/>
      <c r="I124" s="816"/>
      <c r="J124" s="816"/>
      <c r="K124" s="816"/>
      <c r="L124" s="816"/>
      <c r="M124" s="816"/>
      <c r="N124" s="816"/>
      <c r="O124" s="816"/>
      <c r="P124" s="816"/>
      <c r="Q124" s="816"/>
      <c r="R124" s="816"/>
      <c r="S124" s="816"/>
      <c r="T124" s="816"/>
      <c r="U124" s="817"/>
      <c r="V124" s="853">
        <v>0</v>
      </c>
      <c r="W124" s="818">
        <v>0</v>
      </c>
      <c r="X124" s="818">
        <v>0</v>
      </c>
      <c r="Y124" s="818">
        <v>0</v>
      </c>
      <c r="Z124" s="818">
        <v>0</v>
      </c>
      <c r="AA124" s="812">
        <f>SUM(V124:Z124)</f>
        <v>0</v>
      </c>
      <c r="AC124" s="853">
        <v>0</v>
      </c>
      <c r="AD124" s="818">
        <v>0</v>
      </c>
      <c r="AE124" s="818">
        <v>0</v>
      </c>
      <c r="AF124" s="818">
        <v>0</v>
      </c>
      <c r="AG124" s="818">
        <v>0</v>
      </c>
      <c r="AH124" s="812">
        <f>SUM(AC124:AG124)</f>
        <v>0</v>
      </c>
    </row>
    <row r="125" spans="1:34" ht="12.75">
      <c r="A125" s="789" t="s">
        <v>1078</v>
      </c>
      <c r="B125" s="790"/>
      <c r="C125" s="854" t="s">
        <v>21</v>
      </c>
      <c r="D125" s="855" t="s">
        <v>1079</v>
      </c>
      <c r="E125" s="856"/>
      <c r="F125" s="856"/>
      <c r="G125" s="856"/>
      <c r="H125" s="856"/>
      <c r="I125" s="856"/>
      <c r="J125" s="856"/>
      <c r="K125" s="856"/>
      <c r="L125" s="856"/>
      <c r="M125" s="856"/>
      <c r="N125" s="856"/>
      <c r="O125" s="856"/>
      <c r="P125" s="856"/>
      <c r="Q125" s="856"/>
      <c r="R125" s="856"/>
      <c r="S125" s="856"/>
      <c r="T125" s="856"/>
      <c r="U125" s="857"/>
      <c r="V125" s="827"/>
      <c r="W125" s="827"/>
      <c r="X125" s="827"/>
      <c r="Y125" s="827"/>
      <c r="Z125" s="827"/>
      <c r="AA125" s="827"/>
      <c r="AB125" s="858"/>
      <c r="AC125" s="827"/>
      <c r="AD125" s="827"/>
      <c r="AE125" s="827"/>
      <c r="AF125" s="827"/>
      <c r="AG125" s="827"/>
      <c r="AH125" s="827"/>
    </row>
    <row r="126" spans="1:34" ht="12.75">
      <c r="A126" s="820" t="s">
        <v>1080</v>
      </c>
      <c r="B126" s="859"/>
      <c r="C126" s="860" t="s">
        <v>22</v>
      </c>
      <c r="D126" s="861" t="s">
        <v>1081</v>
      </c>
      <c r="E126" s="861"/>
      <c r="F126" s="861"/>
      <c r="G126" s="861"/>
      <c r="H126" s="861"/>
      <c r="I126" s="861"/>
      <c r="J126" s="861"/>
      <c r="K126" s="861"/>
      <c r="L126" s="861"/>
      <c r="M126" s="861"/>
      <c r="N126" s="861"/>
      <c r="O126" s="861"/>
      <c r="P126" s="861"/>
      <c r="Q126" s="861"/>
      <c r="R126" s="861"/>
      <c r="S126" s="861"/>
      <c r="T126" s="861"/>
      <c r="U126" s="862"/>
      <c r="V126" s="863">
        <v>517531</v>
      </c>
      <c r="W126" s="864">
        <v>621091</v>
      </c>
      <c r="X126" s="864">
        <v>899</v>
      </c>
      <c r="Y126" s="864">
        <v>178</v>
      </c>
      <c r="Z126" s="865">
        <v>40022</v>
      </c>
      <c r="AA126" s="866">
        <f>SUM(V126:Z126)</f>
        <v>1179721</v>
      </c>
      <c r="AC126" s="863">
        <v>535268</v>
      </c>
      <c r="AD126" s="864">
        <v>630172</v>
      </c>
      <c r="AE126" s="864">
        <v>1198</v>
      </c>
      <c r="AF126" s="864">
        <v>89</v>
      </c>
      <c r="AG126" s="865">
        <v>36610</v>
      </c>
      <c r="AH126" s="866">
        <f>SUM(AC126:AG126)</f>
        <v>1203337</v>
      </c>
    </row>
    <row r="127" spans="1:34" ht="12.75">
      <c r="A127" s="820" t="s">
        <v>1082</v>
      </c>
      <c r="B127" s="790"/>
      <c r="C127" s="854" t="s">
        <v>23</v>
      </c>
      <c r="D127" s="826" t="s">
        <v>1083</v>
      </c>
      <c r="E127" s="826"/>
      <c r="F127" s="826"/>
      <c r="G127" s="826"/>
      <c r="H127" s="826"/>
      <c r="I127" s="826"/>
      <c r="J127" s="826"/>
      <c r="K127" s="826"/>
      <c r="L127" s="826"/>
      <c r="M127" s="826"/>
      <c r="N127" s="826"/>
      <c r="O127" s="826"/>
      <c r="P127" s="826"/>
      <c r="Q127" s="826"/>
      <c r="R127" s="826"/>
      <c r="S127" s="826"/>
      <c r="T127" s="826"/>
      <c r="U127" s="854"/>
      <c r="V127" s="827"/>
      <c r="W127" s="827"/>
      <c r="X127" s="827"/>
      <c r="Y127" s="827"/>
      <c r="Z127" s="827"/>
      <c r="AA127" s="827"/>
      <c r="AC127" s="827"/>
      <c r="AD127" s="827"/>
      <c r="AE127" s="827"/>
      <c r="AF127" s="827"/>
      <c r="AG127" s="827"/>
      <c r="AH127" s="827"/>
    </row>
    <row r="128" spans="1:34" ht="12.75">
      <c r="A128" s="820" t="s">
        <v>1084</v>
      </c>
      <c r="B128" s="790"/>
      <c r="C128" s="854" t="s">
        <v>24</v>
      </c>
      <c r="D128" s="826" t="s">
        <v>1085</v>
      </c>
      <c r="E128" s="826"/>
      <c r="F128" s="826"/>
      <c r="G128" s="826"/>
      <c r="H128" s="826"/>
      <c r="I128" s="826"/>
      <c r="J128" s="826"/>
      <c r="K128" s="826"/>
      <c r="L128" s="826"/>
      <c r="M128" s="826"/>
      <c r="N128" s="826"/>
      <c r="O128" s="826"/>
      <c r="P128" s="826"/>
      <c r="Q128" s="826"/>
      <c r="R128" s="826"/>
      <c r="S128" s="826"/>
      <c r="T128" s="826"/>
      <c r="U128" s="854"/>
      <c r="V128" s="827"/>
      <c r="W128" s="827"/>
      <c r="X128" s="827"/>
      <c r="Y128" s="827"/>
      <c r="Z128" s="827"/>
      <c r="AA128" s="827"/>
      <c r="AC128" s="827"/>
      <c r="AD128" s="827"/>
      <c r="AE128" s="827"/>
      <c r="AF128" s="827"/>
      <c r="AG128" s="827"/>
      <c r="AH128" s="827"/>
    </row>
    <row r="129" spans="1:34" ht="12.75">
      <c r="A129" s="820" t="s">
        <v>1086</v>
      </c>
      <c r="B129" s="815"/>
      <c r="C129" s="867" t="s">
        <v>879</v>
      </c>
      <c r="D129" s="833" t="s">
        <v>1087</v>
      </c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68" t="s">
        <v>1088</v>
      </c>
      <c r="V129" s="869">
        <f>SUM(V130:V132)</f>
        <v>144822</v>
      </c>
      <c r="W129" s="869">
        <f>SUM(W130:W132)</f>
        <v>957698</v>
      </c>
      <c r="X129" s="869">
        <f>SUM(X130:X132)</f>
        <v>177</v>
      </c>
      <c r="Y129" s="869">
        <f>SUM(Y130:Y132)</f>
        <v>30</v>
      </c>
      <c r="Z129" s="869">
        <f>SUM(Z130:Z132)</f>
        <v>23762</v>
      </c>
      <c r="AA129" s="869">
        <f>SUM(V129:Z129)</f>
        <v>1126489</v>
      </c>
      <c r="AC129" s="869">
        <f>SUM(AC130:AC132)</f>
        <v>200054</v>
      </c>
      <c r="AD129" s="869">
        <f>SUM(AD130:AD132)</f>
        <v>953674</v>
      </c>
      <c r="AE129" s="869">
        <f>SUM(AE130:AE132)</f>
        <v>238</v>
      </c>
      <c r="AF129" s="869">
        <f>SUM(AF130:AF132)</f>
        <v>19</v>
      </c>
      <c r="AG129" s="869">
        <f>SUM(AG130:AG132)</f>
        <v>22868</v>
      </c>
      <c r="AH129" s="869">
        <f>SUM(AC129:AG129)</f>
        <v>1176853</v>
      </c>
    </row>
    <row r="130" spans="1:34" ht="12.75">
      <c r="A130" s="820" t="s">
        <v>1089</v>
      </c>
      <c r="B130" s="790"/>
      <c r="C130" s="809" t="s">
        <v>14</v>
      </c>
      <c r="D130" s="826" t="s">
        <v>1090</v>
      </c>
      <c r="E130" s="826"/>
      <c r="F130" s="826"/>
      <c r="G130" s="826"/>
      <c r="H130" s="826"/>
      <c r="I130" s="826"/>
      <c r="J130" s="826"/>
      <c r="K130" s="826"/>
      <c r="L130" s="826"/>
      <c r="M130" s="826"/>
      <c r="N130" s="826"/>
      <c r="O130" s="826"/>
      <c r="P130" s="826"/>
      <c r="Q130" s="826"/>
      <c r="R130" s="826"/>
      <c r="S130" s="826"/>
      <c r="T130" s="826"/>
      <c r="U130" s="870"/>
      <c r="V130" s="827">
        <v>0</v>
      </c>
      <c r="W130" s="827">
        <v>0</v>
      </c>
      <c r="X130" s="827">
        <v>0</v>
      </c>
      <c r="Y130" s="827">
        <v>0</v>
      </c>
      <c r="Z130" s="827">
        <v>14560</v>
      </c>
      <c r="AA130" s="827">
        <f>SUM(V130:Z130)</f>
        <v>14560</v>
      </c>
      <c r="AC130" s="827">
        <v>0</v>
      </c>
      <c r="AD130" s="827">
        <v>0</v>
      </c>
      <c r="AE130" s="827">
        <v>0</v>
      </c>
      <c r="AF130" s="827">
        <v>0</v>
      </c>
      <c r="AG130" s="827">
        <v>11360</v>
      </c>
      <c r="AH130" s="827">
        <f>SUM(AC130:AG130)</f>
        <v>11360</v>
      </c>
    </row>
    <row r="131" spans="1:34" ht="12.75">
      <c r="A131" s="789" t="s">
        <v>1091</v>
      </c>
      <c r="B131" s="790"/>
      <c r="C131" s="809" t="s">
        <v>15</v>
      </c>
      <c r="D131" s="826" t="s">
        <v>1092</v>
      </c>
      <c r="E131" s="826"/>
      <c r="F131" s="826"/>
      <c r="G131" s="826"/>
      <c r="H131" s="826"/>
      <c r="I131" s="826"/>
      <c r="J131" s="826"/>
      <c r="K131" s="826"/>
      <c r="L131" s="826"/>
      <c r="M131" s="826"/>
      <c r="N131" s="826"/>
      <c r="O131" s="826"/>
      <c r="P131" s="826"/>
      <c r="Q131" s="826"/>
      <c r="R131" s="826"/>
      <c r="S131" s="826"/>
      <c r="T131" s="826"/>
      <c r="U131" s="870"/>
      <c r="V131" s="827">
        <v>51337</v>
      </c>
      <c r="W131" s="827">
        <v>80368</v>
      </c>
      <c r="X131" s="827">
        <v>174</v>
      </c>
      <c r="Y131" s="827">
        <v>29</v>
      </c>
      <c r="Z131" s="827">
        <v>6184</v>
      </c>
      <c r="AA131" s="827">
        <f>SUM(V131:Z131)</f>
        <v>138092</v>
      </c>
      <c r="AC131" s="827">
        <v>78689</v>
      </c>
      <c r="AD131" s="827">
        <v>89555</v>
      </c>
      <c r="AE131" s="827">
        <v>238</v>
      </c>
      <c r="AF131" s="827">
        <v>19</v>
      </c>
      <c r="AG131" s="827">
        <v>8761</v>
      </c>
      <c r="AH131" s="827">
        <f>SUM(AC131:AG131)</f>
        <v>177262</v>
      </c>
    </row>
    <row r="132" spans="1:34" ht="12.75">
      <c r="A132" s="820" t="s">
        <v>1093</v>
      </c>
      <c r="B132" s="790"/>
      <c r="C132" s="809" t="s">
        <v>16</v>
      </c>
      <c r="D132" s="826" t="s">
        <v>1094</v>
      </c>
      <c r="E132" s="826"/>
      <c r="F132" s="826"/>
      <c r="G132" s="826"/>
      <c r="H132" s="826"/>
      <c r="I132" s="826"/>
      <c r="J132" s="826"/>
      <c r="K132" s="826"/>
      <c r="L132" s="826"/>
      <c r="M132" s="826"/>
      <c r="N132" s="826"/>
      <c r="O132" s="826"/>
      <c r="P132" s="826"/>
      <c r="Q132" s="826"/>
      <c r="R132" s="826"/>
      <c r="S132" s="826"/>
      <c r="T132" s="826"/>
      <c r="U132" s="870"/>
      <c r="V132" s="827">
        <v>93485</v>
      </c>
      <c r="W132" s="827">
        <v>877330</v>
      </c>
      <c r="X132" s="827">
        <v>3</v>
      </c>
      <c r="Y132" s="827">
        <v>1</v>
      </c>
      <c r="Z132" s="827">
        <v>3018</v>
      </c>
      <c r="AA132" s="827">
        <f>SUM(V132:Z132)</f>
        <v>973837</v>
      </c>
      <c r="AC132" s="827">
        <v>121365</v>
      </c>
      <c r="AD132" s="827">
        <v>864119</v>
      </c>
      <c r="AE132" s="827">
        <v>0</v>
      </c>
      <c r="AF132" s="827">
        <v>0</v>
      </c>
      <c r="AG132" s="827">
        <v>2747</v>
      </c>
      <c r="AH132" s="827">
        <f>SUM(AC132:AG132)</f>
        <v>988231</v>
      </c>
    </row>
    <row r="133" spans="1:34" ht="12.75">
      <c r="A133" s="789"/>
      <c r="B133" s="859"/>
      <c r="C133" s="871" t="s">
        <v>1095</v>
      </c>
      <c r="D133" s="872" t="s">
        <v>1096</v>
      </c>
      <c r="E133" s="861"/>
      <c r="F133" s="861"/>
      <c r="G133" s="861"/>
      <c r="H133" s="861"/>
      <c r="I133" s="861"/>
      <c r="J133" s="861"/>
      <c r="K133" s="861"/>
      <c r="L133" s="861"/>
      <c r="M133" s="861"/>
      <c r="N133" s="861"/>
      <c r="O133" s="861"/>
      <c r="P133" s="861"/>
      <c r="Q133" s="861"/>
      <c r="R133" s="861"/>
      <c r="S133" s="861"/>
      <c r="T133" s="861"/>
      <c r="U133" s="860"/>
      <c r="V133" s="873">
        <v>1701064</v>
      </c>
      <c r="W133" s="874">
        <v>-1820291</v>
      </c>
      <c r="X133" s="873">
        <v>-27289</v>
      </c>
      <c r="Y133" s="874">
        <v>-283</v>
      </c>
      <c r="Z133" s="873">
        <v>146799</v>
      </c>
      <c r="AA133" s="873">
        <f>SUM(V133:Z133)</f>
        <v>0</v>
      </c>
      <c r="AC133" s="873">
        <v>1770827</v>
      </c>
      <c r="AD133" s="874">
        <v>-1834267</v>
      </c>
      <c r="AE133" s="873">
        <v>-30480</v>
      </c>
      <c r="AF133" s="874">
        <v>-918</v>
      </c>
      <c r="AG133" s="873">
        <v>94838</v>
      </c>
      <c r="AH133" s="873">
        <f>SUM(AC133:AG133)</f>
        <v>0</v>
      </c>
    </row>
    <row r="134" spans="1:34" ht="12.75">
      <c r="A134" s="789" t="s">
        <v>1097</v>
      </c>
      <c r="B134" s="859"/>
      <c r="C134" s="867" t="s">
        <v>1098</v>
      </c>
      <c r="D134" s="776"/>
      <c r="E134" s="776"/>
      <c r="F134" s="776"/>
      <c r="G134" s="776"/>
      <c r="H134" s="776"/>
      <c r="I134" s="776"/>
      <c r="J134" s="776"/>
      <c r="K134" s="776"/>
      <c r="L134" s="776"/>
      <c r="M134" s="776"/>
      <c r="N134" s="776"/>
      <c r="O134" s="776"/>
      <c r="P134" s="776"/>
      <c r="Q134" s="776"/>
      <c r="R134" s="776"/>
      <c r="S134" s="776"/>
      <c r="T134" s="776"/>
      <c r="U134" s="777" t="s">
        <v>1099</v>
      </c>
      <c r="V134" s="829">
        <f aca="true" t="shared" si="4" ref="V134:AA134">V85+V96+V100+V129+V133</f>
        <v>14806186</v>
      </c>
      <c r="W134" s="875">
        <f t="shared" si="4"/>
        <v>15025324</v>
      </c>
      <c r="X134" s="875">
        <f t="shared" si="4"/>
        <v>134157</v>
      </c>
      <c r="Y134" s="875">
        <f t="shared" si="4"/>
        <v>17966</v>
      </c>
      <c r="Z134" s="875">
        <f t="shared" si="4"/>
        <v>2492237</v>
      </c>
      <c r="AA134" s="876">
        <f t="shared" si="4"/>
        <v>32475870</v>
      </c>
      <c r="AC134" s="829">
        <f aca="true" t="shared" si="5" ref="AC134:AH134">AC85+AC96+AC100+AC129+AC133</f>
        <v>15222786</v>
      </c>
      <c r="AD134" s="875">
        <f t="shared" si="5"/>
        <v>15245444</v>
      </c>
      <c r="AE134" s="875">
        <f t="shared" si="5"/>
        <v>134350</v>
      </c>
      <c r="AF134" s="875">
        <f t="shared" si="5"/>
        <v>8949</v>
      </c>
      <c r="AG134" s="875">
        <f t="shared" si="5"/>
        <v>2560664</v>
      </c>
      <c r="AH134" s="876">
        <f t="shared" si="5"/>
        <v>33172193</v>
      </c>
    </row>
    <row r="135" spans="1:27" ht="12.75">
      <c r="A135" s="831"/>
      <c r="B135" s="832"/>
      <c r="C135" s="833"/>
      <c r="D135" s="832"/>
      <c r="E135" s="832"/>
      <c r="F135" s="832"/>
      <c r="G135" s="832"/>
      <c r="H135" s="832"/>
      <c r="I135" s="832"/>
      <c r="J135" s="832"/>
      <c r="K135" s="832"/>
      <c r="L135" s="832"/>
      <c r="M135" s="832"/>
      <c r="N135" s="832"/>
      <c r="O135" s="832"/>
      <c r="P135" s="832"/>
      <c r="Q135" s="832"/>
      <c r="R135" s="832"/>
      <c r="S135" s="832"/>
      <c r="T135" s="832"/>
      <c r="U135" s="834"/>
      <c r="V135" s="835"/>
      <c r="W135" s="835"/>
      <c r="X135" s="835"/>
      <c r="Y135" s="835"/>
      <c r="Z135" s="835"/>
      <c r="AA135" s="835"/>
    </row>
    <row r="136" spans="1:27" ht="12.75">
      <c r="A136" s="831"/>
      <c r="B136" s="832"/>
      <c r="C136" s="833"/>
      <c r="D136" s="832"/>
      <c r="E136" s="832"/>
      <c r="F136" s="832"/>
      <c r="G136" s="832"/>
      <c r="H136" s="832"/>
      <c r="I136" s="832"/>
      <c r="J136" s="832"/>
      <c r="K136" s="832"/>
      <c r="L136" s="832"/>
      <c r="M136" s="832"/>
      <c r="N136" s="832"/>
      <c r="O136" s="832"/>
      <c r="P136" s="832"/>
      <c r="Q136" s="832"/>
      <c r="R136" s="832"/>
      <c r="S136" s="832"/>
      <c r="T136" s="832"/>
      <c r="U136" s="834"/>
      <c r="V136" s="835"/>
      <c r="W136" s="835"/>
      <c r="X136" s="835"/>
      <c r="Y136" s="835"/>
      <c r="Z136" s="835"/>
      <c r="AA136" s="835"/>
    </row>
    <row r="137" spans="1:27" ht="12.75">
      <c r="A137" s="831"/>
      <c r="B137" s="832"/>
      <c r="C137" s="833"/>
      <c r="D137" s="832"/>
      <c r="E137" s="832"/>
      <c r="F137" s="832"/>
      <c r="G137" s="832"/>
      <c r="H137" s="832"/>
      <c r="I137" s="832"/>
      <c r="J137" s="832"/>
      <c r="K137" s="832"/>
      <c r="L137" s="832"/>
      <c r="M137" s="832"/>
      <c r="N137" s="832"/>
      <c r="O137" s="832"/>
      <c r="P137" s="832"/>
      <c r="Q137" s="832"/>
      <c r="R137" s="832"/>
      <c r="S137" s="832"/>
      <c r="T137" s="832"/>
      <c r="U137" s="834"/>
      <c r="V137" s="835"/>
      <c r="W137" s="835"/>
      <c r="X137" s="835"/>
      <c r="Y137" s="835"/>
      <c r="Z137" s="835"/>
      <c r="AA137" s="835"/>
    </row>
    <row r="138" spans="1:27" ht="12.75">
      <c r="A138" s="831"/>
      <c r="B138" s="832"/>
      <c r="C138" s="833"/>
      <c r="D138" s="832"/>
      <c r="E138" s="832"/>
      <c r="F138" s="832"/>
      <c r="G138" s="832"/>
      <c r="H138" s="832"/>
      <c r="I138" s="832"/>
      <c r="J138" s="832"/>
      <c r="K138" s="832"/>
      <c r="L138" s="832"/>
      <c r="M138" s="832"/>
      <c r="N138" s="832"/>
      <c r="O138" s="832"/>
      <c r="P138" s="832"/>
      <c r="Q138" s="832"/>
      <c r="R138" s="832"/>
      <c r="S138" s="832"/>
      <c r="T138" s="832"/>
      <c r="U138" s="834"/>
      <c r="V138" s="835"/>
      <c r="W138" s="835"/>
      <c r="X138" s="835"/>
      <c r="Y138" s="835"/>
      <c r="Z138" s="835"/>
      <c r="AA138" s="835"/>
    </row>
    <row r="139" spans="1:27" ht="12.75">
      <c r="A139" s="831"/>
      <c r="B139" s="832"/>
      <c r="C139" s="833"/>
      <c r="D139" s="832"/>
      <c r="E139" s="832"/>
      <c r="F139" s="832"/>
      <c r="G139" s="832"/>
      <c r="H139" s="832"/>
      <c r="I139" s="832"/>
      <c r="J139" s="832"/>
      <c r="K139" s="832"/>
      <c r="L139" s="832"/>
      <c r="M139" s="832"/>
      <c r="N139" s="832"/>
      <c r="O139" s="832"/>
      <c r="P139" s="832"/>
      <c r="Q139" s="832"/>
      <c r="R139" s="832"/>
      <c r="S139" s="832"/>
      <c r="T139" s="832"/>
      <c r="U139" s="834"/>
      <c r="V139" s="835"/>
      <c r="W139" s="835"/>
      <c r="X139" s="835"/>
      <c r="Y139" s="835"/>
      <c r="Z139" s="835"/>
      <c r="AA139" s="835"/>
    </row>
    <row r="140" spans="1:27" ht="12.75">
      <c r="A140" t="s">
        <v>1205</v>
      </c>
      <c r="B140" s="832"/>
      <c r="C140" s="833"/>
      <c r="D140" s="832"/>
      <c r="E140" s="832"/>
      <c r="F140" s="832"/>
      <c r="G140" s="832"/>
      <c r="H140" s="832"/>
      <c r="I140" s="832"/>
      <c r="J140" s="832"/>
      <c r="K140" s="832"/>
      <c r="L140" s="832"/>
      <c r="M140" s="832"/>
      <c r="N140" s="832"/>
      <c r="O140" s="832"/>
      <c r="P140" s="832"/>
      <c r="Q140" s="832"/>
      <c r="R140" s="832"/>
      <c r="S140" s="832"/>
      <c r="T140" s="832"/>
      <c r="U140" s="834"/>
      <c r="V140" s="835"/>
      <c r="W140" s="835"/>
      <c r="X140" s="835"/>
      <c r="Y140" s="835"/>
      <c r="Z140" s="835"/>
      <c r="AA140" s="835"/>
    </row>
    <row r="141" spans="1:27" ht="12.75">
      <c r="A141" s="831"/>
      <c r="B141" s="832"/>
      <c r="C141" s="833"/>
      <c r="D141" s="832"/>
      <c r="E141" s="832"/>
      <c r="F141" s="832"/>
      <c r="G141" s="832"/>
      <c r="H141" s="832"/>
      <c r="I141" s="832"/>
      <c r="J141" s="832"/>
      <c r="K141" s="832"/>
      <c r="L141" s="832"/>
      <c r="M141" s="832"/>
      <c r="N141" s="832"/>
      <c r="O141" s="832"/>
      <c r="P141" s="832"/>
      <c r="Q141" s="832"/>
      <c r="R141" s="832"/>
      <c r="S141" s="832"/>
      <c r="T141" s="832"/>
      <c r="U141" s="834"/>
      <c r="V141" s="835"/>
      <c r="W141" s="835"/>
      <c r="X141" s="835"/>
      <c r="Y141" s="835"/>
      <c r="Z141" s="835"/>
      <c r="AA141" s="835"/>
    </row>
    <row r="142" spans="1:27" ht="12.75">
      <c r="A142" s="831"/>
      <c r="B142" s="832"/>
      <c r="C142" s="833"/>
      <c r="D142" s="832"/>
      <c r="E142" s="832"/>
      <c r="F142" s="832"/>
      <c r="G142" s="832"/>
      <c r="H142" s="832"/>
      <c r="I142" s="832"/>
      <c r="J142" s="832"/>
      <c r="K142" s="832"/>
      <c r="L142" s="832"/>
      <c r="M142" s="832"/>
      <c r="N142" s="832"/>
      <c r="O142" s="832"/>
      <c r="P142" s="832"/>
      <c r="Q142" s="832"/>
      <c r="R142" s="832"/>
      <c r="S142" s="832"/>
      <c r="T142" s="832"/>
      <c r="U142" s="834"/>
      <c r="V142" s="835"/>
      <c r="W142" s="835"/>
      <c r="X142" s="835"/>
      <c r="Y142" s="835"/>
      <c r="Z142" s="835"/>
      <c r="AA142" s="835"/>
    </row>
    <row r="143" spans="1:34" ht="13.5">
      <c r="A143" s="927" t="s">
        <v>1100</v>
      </c>
      <c r="B143" s="928"/>
      <c r="C143" s="928"/>
      <c r="D143" s="928"/>
      <c r="E143" s="928"/>
      <c r="F143" s="928"/>
      <c r="G143" s="928"/>
      <c r="H143" s="928"/>
      <c r="I143" s="928"/>
      <c r="J143" s="928"/>
      <c r="K143" s="928"/>
      <c r="L143" s="928"/>
      <c r="M143" s="928"/>
      <c r="N143" s="928"/>
      <c r="O143" s="928"/>
      <c r="P143" s="928"/>
      <c r="Q143" s="928"/>
      <c r="R143" s="928"/>
      <c r="S143" s="928"/>
      <c r="T143" s="928"/>
      <c r="U143" s="928"/>
      <c r="V143" s="928"/>
      <c r="W143" s="928"/>
      <c r="X143" s="928"/>
      <c r="Y143" s="928"/>
      <c r="Z143" s="928"/>
      <c r="AA143" s="928"/>
      <c r="AC143" s="927" t="s">
        <v>1100</v>
      </c>
      <c r="AD143" s="927"/>
      <c r="AE143" s="927"/>
      <c r="AF143" s="927"/>
      <c r="AG143" s="927"/>
      <c r="AH143" s="927"/>
    </row>
    <row r="144" spans="1:34" ht="13.5">
      <c r="A144" s="931" t="s">
        <v>1101</v>
      </c>
      <c r="B144" s="928"/>
      <c r="C144" s="928"/>
      <c r="D144" s="928"/>
      <c r="E144" s="928"/>
      <c r="F144" s="928"/>
      <c r="G144" s="928"/>
      <c r="H144" s="928"/>
      <c r="I144" s="928"/>
      <c r="J144" s="928"/>
      <c r="K144" s="928"/>
      <c r="L144" s="928"/>
      <c r="M144" s="928"/>
      <c r="N144" s="928"/>
      <c r="O144" s="928"/>
      <c r="P144" s="928"/>
      <c r="Q144" s="928"/>
      <c r="R144" s="928"/>
      <c r="S144" s="928"/>
      <c r="T144" s="928"/>
      <c r="U144" s="928"/>
      <c r="V144" s="928"/>
      <c r="W144" s="928"/>
      <c r="X144" s="928"/>
      <c r="Y144" s="928"/>
      <c r="Z144" s="928"/>
      <c r="AA144" s="928"/>
      <c r="AC144" s="927" t="s">
        <v>1101</v>
      </c>
      <c r="AD144" s="927"/>
      <c r="AE144" s="927"/>
      <c r="AF144" s="927"/>
      <c r="AG144" s="927"/>
      <c r="AH144" s="927"/>
    </row>
    <row r="145" spans="1:34" ht="13.5">
      <c r="A145" s="927" t="str">
        <f>+A78</f>
        <v>2020. év</v>
      </c>
      <c r="B145" s="928"/>
      <c r="C145" s="928"/>
      <c r="D145" s="928"/>
      <c r="E145" s="928"/>
      <c r="F145" s="928"/>
      <c r="G145" s="928"/>
      <c r="H145" s="928"/>
      <c r="I145" s="928"/>
      <c r="J145" s="928"/>
      <c r="K145" s="928"/>
      <c r="L145" s="928"/>
      <c r="M145" s="928"/>
      <c r="N145" s="928"/>
      <c r="O145" s="928"/>
      <c r="P145" s="928"/>
      <c r="Q145" s="928"/>
      <c r="R145" s="928"/>
      <c r="S145" s="928"/>
      <c r="T145" s="928"/>
      <c r="U145" s="928"/>
      <c r="V145" s="928"/>
      <c r="W145" s="928"/>
      <c r="X145" s="928"/>
      <c r="Y145" s="928"/>
      <c r="Z145" s="928"/>
      <c r="AA145" s="928"/>
      <c r="AC145" s="927" t="str">
        <f>+AC78</f>
        <v>2021. év</v>
      </c>
      <c r="AD145" s="927"/>
      <c r="AE145" s="927"/>
      <c r="AF145" s="927"/>
      <c r="AG145" s="927"/>
      <c r="AH145" s="927"/>
    </row>
    <row r="146" spans="1:27" ht="12.75">
      <c r="A146" s="877"/>
      <c r="B146" s="772"/>
      <c r="C146" s="772"/>
      <c r="D146" s="772"/>
      <c r="E146" s="772"/>
      <c r="F146" s="772"/>
      <c r="G146" s="772"/>
      <c r="H146" s="772"/>
      <c r="I146" s="772"/>
      <c r="J146" s="772"/>
      <c r="K146" s="772"/>
      <c r="L146" s="772"/>
      <c r="M146" s="772"/>
      <c r="N146" s="772"/>
      <c r="O146" s="772"/>
      <c r="P146" s="772"/>
      <c r="Q146" s="772"/>
      <c r="R146" s="772"/>
      <c r="S146" s="772"/>
      <c r="T146" s="772"/>
      <c r="U146" s="773"/>
      <c r="V146" s="774"/>
      <c r="W146" s="774"/>
      <c r="X146" s="774"/>
      <c r="Y146" s="774"/>
      <c r="Z146" s="774"/>
      <c r="AA146" s="774"/>
    </row>
    <row r="147" spans="1:34" ht="12.75">
      <c r="A147" s="877"/>
      <c r="B147" s="772"/>
      <c r="C147" s="772"/>
      <c r="D147" s="772"/>
      <c r="E147" s="772"/>
      <c r="F147" s="772"/>
      <c r="G147" s="772"/>
      <c r="H147" s="772"/>
      <c r="I147" s="772"/>
      <c r="J147" s="772"/>
      <c r="K147" s="772"/>
      <c r="L147" s="772"/>
      <c r="M147" s="772"/>
      <c r="N147" s="772"/>
      <c r="O147" s="772"/>
      <c r="P147" s="772"/>
      <c r="Q147" s="772"/>
      <c r="R147" s="772"/>
      <c r="S147" s="772"/>
      <c r="T147" s="772"/>
      <c r="U147" s="772"/>
      <c r="V147" s="774"/>
      <c r="W147" s="774"/>
      <c r="X147" s="774"/>
      <c r="Y147" s="774"/>
      <c r="Z147" s="774"/>
      <c r="AA147" s="779" t="s">
        <v>887</v>
      </c>
      <c r="AH147" s="779" t="s">
        <v>887</v>
      </c>
    </row>
    <row r="148" spans="1:34" ht="24">
      <c r="A148" s="878" t="s">
        <v>1102</v>
      </c>
      <c r="B148" s="781" t="s">
        <v>889</v>
      </c>
      <c r="C148" s="781"/>
      <c r="D148" s="781"/>
      <c r="E148" s="781"/>
      <c r="F148" s="781"/>
      <c r="G148" s="781"/>
      <c r="H148" s="781"/>
      <c r="I148" s="781"/>
      <c r="J148" s="781"/>
      <c r="K148" s="781"/>
      <c r="L148" s="781"/>
      <c r="M148" s="781"/>
      <c r="N148" s="781"/>
      <c r="O148" s="781"/>
      <c r="P148" s="781"/>
      <c r="Q148" s="781"/>
      <c r="R148" s="781"/>
      <c r="S148" s="781"/>
      <c r="T148" s="781"/>
      <c r="U148" s="781"/>
      <c r="V148" s="836" t="s">
        <v>890</v>
      </c>
      <c r="W148" s="782" t="s">
        <v>891</v>
      </c>
      <c r="X148" s="782" t="s">
        <v>892</v>
      </c>
      <c r="Y148" s="782" t="s">
        <v>785</v>
      </c>
      <c r="Z148" s="782" t="s">
        <v>82</v>
      </c>
      <c r="AA148" s="783" t="s">
        <v>985</v>
      </c>
      <c r="AB148" s="784"/>
      <c r="AC148" s="836" t="s">
        <v>890</v>
      </c>
      <c r="AD148" s="782" t="s">
        <v>891</v>
      </c>
      <c r="AE148" s="782" t="s">
        <v>892</v>
      </c>
      <c r="AF148" s="782" t="s">
        <v>785</v>
      </c>
      <c r="AG148" s="782" t="s">
        <v>82</v>
      </c>
      <c r="AH148" s="783" t="s">
        <v>985</v>
      </c>
    </row>
    <row r="149" spans="1:34" ht="12.75">
      <c r="A149" s="879" t="s">
        <v>894</v>
      </c>
      <c r="B149" s="838"/>
      <c r="C149" s="839"/>
      <c r="D149" s="839"/>
      <c r="E149" s="839"/>
      <c r="F149" s="839"/>
      <c r="G149" s="839"/>
      <c r="H149" s="839"/>
      <c r="I149" s="839"/>
      <c r="J149" s="839"/>
      <c r="K149" s="839"/>
      <c r="L149" s="839"/>
      <c r="M149" s="839"/>
      <c r="N149" s="839"/>
      <c r="O149" s="839"/>
      <c r="P149" s="839"/>
      <c r="Q149" s="839"/>
      <c r="R149" s="839"/>
      <c r="S149" s="839"/>
      <c r="T149" s="839"/>
      <c r="U149" s="840"/>
      <c r="V149" s="788">
        <v>44196</v>
      </c>
      <c r="W149" s="788">
        <v>44196</v>
      </c>
      <c r="X149" s="788">
        <v>44196</v>
      </c>
      <c r="Y149" s="788">
        <v>44196</v>
      </c>
      <c r="Z149" s="788">
        <v>44196</v>
      </c>
      <c r="AA149" s="788">
        <v>44196</v>
      </c>
      <c r="AB149" s="784"/>
      <c r="AC149" s="788">
        <v>44561</v>
      </c>
      <c r="AD149" s="788">
        <v>44561</v>
      </c>
      <c r="AE149" s="788">
        <v>44561</v>
      </c>
      <c r="AF149" s="788">
        <v>44561</v>
      </c>
      <c r="AG149" s="788">
        <v>44561</v>
      </c>
      <c r="AH149" s="788">
        <v>44561</v>
      </c>
    </row>
    <row r="150" spans="1:34" ht="12.75">
      <c r="A150" s="880" t="s">
        <v>285</v>
      </c>
      <c r="B150" s="790"/>
      <c r="C150" s="791"/>
      <c r="D150" s="791"/>
      <c r="E150" s="791"/>
      <c r="F150" s="791"/>
      <c r="G150" s="791"/>
      <c r="H150" s="791"/>
      <c r="I150" s="791"/>
      <c r="J150" s="791"/>
      <c r="K150" s="792" t="s">
        <v>286</v>
      </c>
      <c r="L150" s="791"/>
      <c r="M150" s="791"/>
      <c r="N150" s="791"/>
      <c r="O150" s="791"/>
      <c r="P150" s="791"/>
      <c r="Q150" s="791"/>
      <c r="R150" s="791"/>
      <c r="S150" s="791"/>
      <c r="T150" s="791"/>
      <c r="U150" s="793"/>
      <c r="V150" s="841" t="s">
        <v>287</v>
      </c>
      <c r="W150" s="795" t="s">
        <v>289</v>
      </c>
      <c r="X150" s="795" t="s">
        <v>292</v>
      </c>
      <c r="Y150" s="795"/>
      <c r="Z150" s="795" t="s">
        <v>291</v>
      </c>
      <c r="AA150" s="796" t="s">
        <v>293</v>
      </c>
      <c r="AC150" s="841" t="s">
        <v>287</v>
      </c>
      <c r="AD150" s="795" t="s">
        <v>289</v>
      </c>
      <c r="AE150" s="795" t="s">
        <v>292</v>
      </c>
      <c r="AF150" s="795"/>
      <c r="AG150" s="795" t="s">
        <v>291</v>
      </c>
      <c r="AH150" s="796" t="s">
        <v>293</v>
      </c>
    </row>
    <row r="151" spans="1:34" ht="12.75">
      <c r="A151" s="881" t="s">
        <v>895</v>
      </c>
      <c r="B151" s="801"/>
      <c r="C151" s="810"/>
      <c r="D151" s="810" t="s">
        <v>1103</v>
      </c>
      <c r="E151" s="810"/>
      <c r="F151" s="882"/>
      <c r="G151" s="882"/>
      <c r="H151" s="882"/>
      <c r="I151" s="882"/>
      <c r="J151" s="810"/>
      <c r="K151" s="810"/>
      <c r="L151" s="810"/>
      <c r="M151" s="810"/>
      <c r="N151" s="810"/>
      <c r="O151" s="810"/>
      <c r="P151" s="810"/>
      <c r="Q151" s="810"/>
      <c r="R151" s="810"/>
      <c r="S151" s="810"/>
      <c r="T151" s="810"/>
      <c r="U151" s="809"/>
      <c r="V151" s="850">
        <v>3858263</v>
      </c>
      <c r="W151" s="811">
        <v>3053467</v>
      </c>
      <c r="X151" s="811">
        <v>11147</v>
      </c>
      <c r="Y151" s="811">
        <v>2217</v>
      </c>
      <c r="Z151" s="811">
        <v>857286</v>
      </c>
      <c r="AA151" s="812">
        <f>SUM(V151:Z151)</f>
        <v>7782380</v>
      </c>
      <c r="AC151" s="850">
        <v>3981258</v>
      </c>
      <c r="AD151" s="811">
        <v>3103666</v>
      </c>
      <c r="AE151" s="811">
        <v>10649</v>
      </c>
      <c r="AF151" s="811">
        <v>1040</v>
      </c>
      <c r="AG151" s="811">
        <v>876231</v>
      </c>
      <c r="AH151" s="812">
        <f>SUM(AC151:AG151)</f>
        <v>7972844</v>
      </c>
    </row>
    <row r="152" spans="1:34" ht="12.75">
      <c r="A152" s="881" t="s">
        <v>899</v>
      </c>
      <c r="B152" s="801"/>
      <c r="C152" s="810"/>
      <c r="D152" s="810" t="s">
        <v>1104</v>
      </c>
      <c r="E152" s="810"/>
      <c r="F152" s="810"/>
      <c r="G152" s="810"/>
      <c r="H152" s="810"/>
      <c r="I152" s="810"/>
      <c r="J152" s="810"/>
      <c r="K152" s="810"/>
      <c r="L152" s="810"/>
      <c r="M152" s="810"/>
      <c r="N152" s="810"/>
      <c r="O152" s="810"/>
      <c r="P152" s="810"/>
      <c r="Q152" s="810"/>
      <c r="R152" s="810"/>
      <c r="S152" s="810"/>
      <c r="T152" s="810"/>
      <c r="U152" s="809"/>
      <c r="V152" s="850"/>
      <c r="W152" s="811"/>
      <c r="X152" s="811"/>
      <c r="Y152" s="811"/>
      <c r="Z152" s="811">
        <v>3185</v>
      </c>
      <c r="AA152" s="812">
        <f>SUM(V152:Z152)</f>
        <v>3185</v>
      </c>
      <c r="AC152" s="850"/>
      <c r="AD152" s="811"/>
      <c r="AE152" s="811"/>
      <c r="AF152" s="811"/>
      <c r="AG152" s="811">
        <v>2754</v>
      </c>
      <c r="AH152" s="812">
        <f>SUM(AC152:AG152)</f>
        <v>2754</v>
      </c>
    </row>
    <row r="153" spans="1:34" ht="12.75">
      <c r="A153" s="883" t="s">
        <v>583</v>
      </c>
      <c r="B153" s="801"/>
      <c r="C153" s="801" t="s">
        <v>1105</v>
      </c>
      <c r="D153" s="801"/>
      <c r="E153" s="801"/>
      <c r="F153" s="800"/>
      <c r="G153" s="801"/>
      <c r="H153" s="801"/>
      <c r="I153" s="801"/>
      <c r="J153" s="801"/>
      <c r="K153" s="801"/>
      <c r="L153" s="801"/>
      <c r="M153" s="801"/>
      <c r="N153" s="801"/>
      <c r="O153" s="801"/>
      <c r="P153" s="801"/>
      <c r="Q153" s="801"/>
      <c r="R153" s="801"/>
      <c r="S153" s="801"/>
      <c r="T153" s="801"/>
      <c r="U153" s="802" t="s">
        <v>1106</v>
      </c>
      <c r="V153" s="884">
        <f>SUM(V151:V152)</f>
        <v>3858263</v>
      </c>
      <c r="W153" s="885">
        <f>SUM(W151:W152)</f>
        <v>3053467</v>
      </c>
      <c r="X153" s="885">
        <f>SUM(X151:X152)</f>
        <v>11147</v>
      </c>
      <c r="Y153" s="885">
        <f>SUM(Y151:Y152)</f>
        <v>2217</v>
      </c>
      <c r="Z153" s="885">
        <f>SUM(Z151:Z152)</f>
        <v>860471</v>
      </c>
      <c r="AA153" s="808">
        <f aca="true" t="shared" si="6" ref="AA153:AA181">SUM(V153:Z153)</f>
        <v>7785565</v>
      </c>
      <c r="AC153" s="884">
        <f>SUM(AC151:AC152)</f>
        <v>3981258</v>
      </c>
      <c r="AD153" s="885">
        <f>SUM(AD151:AD152)</f>
        <v>3103666</v>
      </c>
      <c r="AE153" s="885">
        <f>SUM(AE151:AE152)</f>
        <v>10649</v>
      </c>
      <c r="AF153" s="885">
        <f>SUM(AF151:AF152)</f>
        <v>1040</v>
      </c>
      <c r="AG153" s="885">
        <f>SUM(AG151:AG152)</f>
        <v>878985</v>
      </c>
      <c r="AH153" s="808">
        <f aca="true" t="shared" si="7" ref="AH153:AH181">SUM(AC153:AG153)</f>
        <v>7975598</v>
      </c>
    </row>
    <row r="154" spans="1:34" ht="12.75">
      <c r="A154" s="881" t="s">
        <v>902</v>
      </c>
      <c r="B154" s="801"/>
      <c r="C154" s="810"/>
      <c r="D154" s="810" t="s">
        <v>1107</v>
      </c>
      <c r="E154" s="810"/>
      <c r="F154" s="810"/>
      <c r="G154" s="810"/>
      <c r="H154" s="810"/>
      <c r="I154" s="810"/>
      <c r="J154" s="810"/>
      <c r="K154" s="810"/>
      <c r="L154" s="810"/>
      <c r="M154" s="810"/>
      <c r="N154" s="810"/>
      <c r="O154" s="810"/>
      <c r="P154" s="801"/>
      <c r="Q154" s="801"/>
      <c r="R154" s="801"/>
      <c r="S154" s="801"/>
      <c r="T154" s="801"/>
      <c r="U154" s="802"/>
      <c r="V154" s="850"/>
      <c r="W154" s="811">
        <v>-37552</v>
      </c>
      <c r="X154" s="811">
        <v>37552</v>
      </c>
      <c r="Y154" s="811"/>
      <c r="Z154" s="811">
        <v>-1531</v>
      </c>
      <c r="AA154" s="812">
        <f t="shared" si="6"/>
        <v>-1531</v>
      </c>
      <c r="AC154" s="850"/>
      <c r="AD154" s="811">
        <v>-79264</v>
      </c>
      <c r="AE154" s="811">
        <v>79264</v>
      </c>
      <c r="AF154" s="811"/>
      <c r="AG154" s="811">
        <v>2051</v>
      </c>
      <c r="AH154" s="812">
        <f t="shared" si="7"/>
        <v>2051</v>
      </c>
    </row>
    <row r="155" spans="1:34" ht="12.75">
      <c r="A155" s="881" t="s">
        <v>903</v>
      </c>
      <c r="B155" s="801"/>
      <c r="C155" s="810"/>
      <c r="D155" s="810" t="s">
        <v>1108</v>
      </c>
      <c r="E155" s="810"/>
      <c r="F155" s="810"/>
      <c r="G155" s="810"/>
      <c r="H155" s="810"/>
      <c r="I155" s="810"/>
      <c r="J155" s="810"/>
      <c r="K155" s="810"/>
      <c r="L155" s="810"/>
      <c r="M155" s="810"/>
      <c r="N155" s="801"/>
      <c r="O155" s="801"/>
      <c r="P155" s="801"/>
      <c r="Q155" s="801"/>
      <c r="R155" s="801"/>
      <c r="S155" s="801"/>
      <c r="T155" s="801"/>
      <c r="U155" s="802"/>
      <c r="V155" s="850">
        <v>12049</v>
      </c>
      <c r="W155" s="811">
        <v>12594</v>
      </c>
      <c r="X155" s="811">
        <v>0</v>
      </c>
      <c r="Y155" s="811">
        <v>0</v>
      </c>
      <c r="Z155" s="811">
        <v>10648</v>
      </c>
      <c r="AA155" s="812">
        <f t="shared" si="6"/>
        <v>35291</v>
      </c>
      <c r="AC155" s="850">
        <v>123478</v>
      </c>
      <c r="AD155" s="811">
        <v>4294</v>
      </c>
      <c r="AE155" s="811">
        <v>0</v>
      </c>
      <c r="AF155" s="811">
        <v>0</v>
      </c>
      <c r="AG155" s="811">
        <v>8386</v>
      </c>
      <c r="AH155" s="812">
        <f t="shared" si="7"/>
        <v>136158</v>
      </c>
    </row>
    <row r="156" spans="1:34" ht="12.75">
      <c r="A156" s="883" t="s">
        <v>594</v>
      </c>
      <c r="B156" s="801"/>
      <c r="C156" s="801" t="s">
        <v>1109</v>
      </c>
      <c r="D156" s="801"/>
      <c r="E156" s="801"/>
      <c r="F156" s="801"/>
      <c r="G156" s="801"/>
      <c r="H156" s="801"/>
      <c r="I156" s="801"/>
      <c r="J156" s="801"/>
      <c r="K156" s="801"/>
      <c r="L156" s="801"/>
      <c r="M156" s="801"/>
      <c r="N156" s="801"/>
      <c r="O156" s="801"/>
      <c r="P156" s="801"/>
      <c r="Q156" s="801"/>
      <c r="R156" s="801"/>
      <c r="S156" s="801"/>
      <c r="T156" s="801"/>
      <c r="U156" s="802" t="s">
        <v>1110</v>
      </c>
      <c r="V156" s="849">
        <f>SUM(V154:V155)</f>
        <v>12049</v>
      </c>
      <c r="W156" s="807">
        <f>SUM(W154:W155)</f>
        <v>-24958</v>
      </c>
      <c r="X156" s="807">
        <f>SUM(X154:X155)</f>
        <v>37552</v>
      </c>
      <c r="Y156" s="807">
        <f>SUM(Y154:Y155)</f>
        <v>0</v>
      </c>
      <c r="Z156" s="807">
        <f>SUM(Z154:Z155)</f>
        <v>9117</v>
      </c>
      <c r="AA156" s="808">
        <f t="shared" si="6"/>
        <v>33760</v>
      </c>
      <c r="AC156" s="849">
        <f>SUM(AC154:AC155)</f>
        <v>123478</v>
      </c>
      <c r="AD156" s="807">
        <f>SUM(AD154:AD155)</f>
        <v>-74970</v>
      </c>
      <c r="AE156" s="807">
        <f>SUM(AE154:AE155)</f>
        <v>79264</v>
      </c>
      <c r="AF156" s="807">
        <f>SUM(AF154:AF155)</f>
        <v>0</v>
      </c>
      <c r="AG156" s="807">
        <f>SUM(AG154:AG155)</f>
        <v>10437</v>
      </c>
      <c r="AH156" s="808">
        <f t="shared" si="7"/>
        <v>138209</v>
      </c>
    </row>
    <row r="157" spans="1:34" ht="12.75">
      <c r="A157" s="883" t="s">
        <v>598</v>
      </c>
      <c r="B157" s="801"/>
      <c r="C157" s="801" t="s">
        <v>1111</v>
      </c>
      <c r="D157" s="801"/>
      <c r="E157" s="801"/>
      <c r="F157" s="801"/>
      <c r="G157" s="801"/>
      <c r="H157" s="801"/>
      <c r="I157" s="801"/>
      <c r="J157" s="801"/>
      <c r="K157" s="801"/>
      <c r="L157" s="801"/>
      <c r="M157" s="801"/>
      <c r="N157" s="801"/>
      <c r="O157" s="801"/>
      <c r="P157" s="801"/>
      <c r="Q157" s="801"/>
      <c r="R157" s="801"/>
      <c r="S157" s="801"/>
      <c r="T157" s="801"/>
      <c r="U157" s="802"/>
      <c r="V157" s="844">
        <v>310814</v>
      </c>
      <c r="W157" s="845">
        <v>125305</v>
      </c>
      <c r="X157" s="845">
        <v>275</v>
      </c>
      <c r="Y157" s="845">
        <v>23</v>
      </c>
      <c r="Z157" s="845">
        <v>9034</v>
      </c>
      <c r="AA157" s="846">
        <f t="shared" si="6"/>
        <v>445451</v>
      </c>
      <c r="AC157" s="844">
        <v>298279</v>
      </c>
      <c r="AD157" s="845">
        <v>96487</v>
      </c>
      <c r="AE157" s="845">
        <v>232</v>
      </c>
      <c r="AF157" s="845">
        <v>7</v>
      </c>
      <c r="AG157" s="845">
        <v>6127</v>
      </c>
      <c r="AH157" s="846">
        <f t="shared" si="7"/>
        <v>401132</v>
      </c>
    </row>
    <row r="158" spans="1:34" ht="12.75">
      <c r="A158" s="883"/>
      <c r="B158" s="801"/>
      <c r="C158" s="810"/>
      <c r="D158" s="810" t="s">
        <v>1112</v>
      </c>
      <c r="E158" s="810"/>
      <c r="F158" s="810"/>
      <c r="G158" s="810"/>
      <c r="H158" s="810"/>
      <c r="I158" s="810"/>
      <c r="J158" s="810"/>
      <c r="K158" s="810"/>
      <c r="L158" s="810"/>
      <c r="M158" s="810"/>
      <c r="N158" s="810"/>
      <c r="O158" s="810"/>
      <c r="P158" s="810"/>
      <c r="Q158" s="810"/>
      <c r="R158" s="810"/>
      <c r="S158" s="810"/>
      <c r="T158" s="810"/>
      <c r="U158" s="809"/>
      <c r="V158" s="850">
        <v>1096</v>
      </c>
      <c r="W158" s="811">
        <v>846</v>
      </c>
      <c r="X158" s="811">
        <v>0</v>
      </c>
      <c r="Y158" s="811">
        <v>0</v>
      </c>
      <c r="Z158" s="811">
        <v>0</v>
      </c>
      <c r="AA158" s="812">
        <f t="shared" si="6"/>
        <v>1942</v>
      </c>
      <c r="AC158" s="850">
        <v>291</v>
      </c>
      <c r="AD158" s="811">
        <v>206</v>
      </c>
      <c r="AE158" s="811">
        <v>0</v>
      </c>
      <c r="AF158" s="811">
        <v>0</v>
      </c>
      <c r="AG158" s="811">
        <v>0</v>
      </c>
      <c r="AH158" s="812">
        <f t="shared" si="7"/>
        <v>497</v>
      </c>
    </row>
    <row r="159" spans="1:34" ht="12.75">
      <c r="A159" s="881" t="s">
        <v>904</v>
      </c>
      <c r="B159" s="801"/>
      <c r="C159" s="810"/>
      <c r="D159" s="810" t="s">
        <v>1113</v>
      </c>
      <c r="E159" s="810"/>
      <c r="F159" s="810"/>
      <c r="G159" s="810"/>
      <c r="H159" s="810"/>
      <c r="I159" s="810"/>
      <c r="J159" s="810"/>
      <c r="K159" s="810"/>
      <c r="L159" s="810"/>
      <c r="M159" s="810"/>
      <c r="N159" s="810"/>
      <c r="O159" s="810"/>
      <c r="P159" s="810"/>
      <c r="Q159" s="810"/>
      <c r="R159" s="810"/>
      <c r="S159" s="810"/>
      <c r="T159" s="810"/>
      <c r="U159" s="809"/>
      <c r="V159" s="850">
        <v>1131594</v>
      </c>
      <c r="W159" s="811">
        <v>410318</v>
      </c>
      <c r="X159" s="811">
        <v>5120</v>
      </c>
      <c r="Y159" s="811">
        <v>869</v>
      </c>
      <c r="Z159" s="811">
        <v>61047</v>
      </c>
      <c r="AA159" s="812">
        <f t="shared" si="6"/>
        <v>1608948</v>
      </c>
      <c r="AC159" s="850">
        <v>1151299</v>
      </c>
      <c r="AD159" s="811">
        <v>395199</v>
      </c>
      <c r="AE159" s="811">
        <v>11732</v>
      </c>
      <c r="AF159" s="811">
        <v>440</v>
      </c>
      <c r="AG159" s="811">
        <v>49941</v>
      </c>
      <c r="AH159" s="812">
        <f t="shared" si="7"/>
        <v>1608611</v>
      </c>
    </row>
    <row r="160" spans="1:34" ht="12.75">
      <c r="A160" s="881" t="s">
        <v>905</v>
      </c>
      <c r="B160" s="801"/>
      <c r="C160" s="810"/>
      <c r="D160" s="810" t="s">
        <v>1114</v>
      </c>
      <c r="E160" s="810"/>
      <c r="F160" s="810"/>
      <c r="G160" s="810"/>
      <c r="H160" s="810"/>
      <c r="I160" s="810"/>
      <c r="J160" s="810"/>
      <c r="K160" s="810"/>
      <c r="L160" s="810"/>
      <c r="M160" s="810"/>
      <c r="N160" s="810"/>
      <c r="O160" s="810"/>
      <c r="P160" s="810"/>
      <c r="Q160" s="810"/>
      <c r="R160" s="810"/>
      <c r="S160" s="810"/>
      <c r="T160" s="810"/>
      <c r="U160" s="809"/>
      <c r="V160" s="850">
        <v>433885</v>
      </c>
      <c r="W160" s="811">
        <v>629888</v>
      </c>
      <c r="X160" s="811">
        <v>10422</v>
      </c>
      <c r="Y160" s="811">
        <v>0</v>
      </c>
      <c r="Z160" s="811">
        <v>81502</v>
      </c>
      <c r="AA160" s="812">
        <f t="shared" si="6"/>
        <v>1155697</v>
      </c>
      <c r="AC160" s="850">
        <v>452593</v>
      </c>
      <c r="AD160" s="811">
        <v>644131</v>
      </c>
      <c r="AE160" s="811">
        <v>52583</v>
      </c>
      <c r="AF160" s="811">
        <v>0</v>
      </c>
      <c r="AG160" s="811">
        <v>74474</v>
      </c>
      <c r="AH160" s="812">
        <f t="shared" si="7"/>
        <v>1223781</v>
      </c>
    </row>
    <row r="161" spans="1:34" ht="12.75">
      <c r="A161" s="881" t="s">
        <v>906</v>
      </c>
      <c r="B161" s="801"/>
      <c r="C161" s="810"/>
      <c r="D161" s="810" t="s">
        <v>1115</v>
      </c>
      <c r="E161" s="810"/>
      <c r="F161" s="810"/>
      <c r="G161" s="810"/>
      <c r="H161" s="810"/>
      <c r="I161" s="810"/>
      <c r="J161" s="810"/>
      <c r="K161" s="810"/>
      <c r="L161" s="810"/>
      <c r="M161" s="810"/>
      <c r="N161" s="810"/>
      <c r="O161" s="810"/>
      <c r="P161" s="810"/>
      <c r="Q161" s="810"/>
      <c r="R161" s="810"/>
      <c r="S161" s="810"/>
      <c r="T161" s="810"/>
      <c r="U161" s="809"/>
      <c r="V161" s="850">
        <v>185235</v>
      </c>
      <c r="W161" s="811">
        <v>107790</v>
      </c>
      <c r="X161" s="811">
        <v>865</v>
      </c>
      <c r="Y161" s="811">
        <v>101</v>
      </c>
      <c r="Z161" s="811">
        <v>4093</v>
      </c>
      <c r="AA161" s="812">
        <f t="shared" si="6"/>
        <v>298084</v>
      </c>
      <c r="AC161" s="850">
        <v>189726</v>
      </c>
      <c r="AD161" s="811">
        <v>111543</v>
      </c>
      <c r="AE161" s="811">
        <v>43</v>
      </c>
      <c r="AF161" s="811">
        <v>2</v>
      </c>
      <c r="AG161" s="811">
        <v>3440</v>
      </c>
      <c r="AH161" s="812">
        <f t="shared" si="7"/>
        <v>304754</v>
      </c>
    </row>
    <row r="162" spans="1:34" ht="12.75">
      <c r="A162" s="881" t="s">
        <v>907</v>
      </c>
      <c r="B162" s="801"/>
      <c r="C162" s="810"/>
      <c r="D162" s="810" t="s">
        <v>1116</v>
      </c>
      <c r="E162" s="810"/>
      <c r="F162" s="810"/>
      <c r="G162" s="810"/>
      <c r="H162" s="810"/>
      <c r="I162" s="810"/>
      <c r="J162" s="810"/>
      <c r="K162" s="810"/>
      <c r="L162" s="810"/>
      <c r="M162" s="810"/>
      <c r="N162" s="810"/>
      <c r="O162" s="810"/>
      <c r="P162" s="810"/>
      <c r="Q162" s="810"/>
      <c r="R162" s="810"/>
      <c r="S162" s="810"/>
      <c r="T162" s="810"/>
      <c r="U162" s="809"/>
      <c r="V162" s="850"/>
      <c r="W162" s="811"/>
      <c r="X162" s="811"/>
      <c r="Y162" s="811"/>
      <c r="Z162" s="811">
        <v>10116</v>
      </c>
      <c r="AA162" s="812">
        <f t="shared" si="6"/>
        <v>10116</v>
      </c>
      <c r="AC162" s="850"/>
      <c r="AD162" s="811"/>
      <c r="AE162" s="811"/>
      <c r="AF162" s="811"/>
      <c r="AG162" s="811">
        <v>14409</v>
      </c>
      <c r="AH162" s="812">
        <f t="shared" si="7"/>
        <v>14409</v>
      </c>
    </row>
    <row r="163" spans="1:34" ht="12.75">
      <c r="A163" s="881" t="s">
        <v>908</v>
      </c>
      <c r="B163" s="801"/>
      <c r="C163" s="810"/>
      <c r="D163" s="810" t="s">
        <v>1117</v>
      </c>
      <c r="E163" s="810"/>
      <c r="F163" s="810"/>
      <c r="G163" s="810"/>
      <c r="H163" s="810"/>
      <c r="I163" s="810"/>
      <c r="J163" s="810"/>
      <c r="K163" s="810"/>
      <c r="L163" s="810"/>
      <c r="M163" s="810"/>
      <c r="N163" s="810"/>
      <c r="O163" s="810"/>
      <c r="P163" s="810"/>
      <c r="Q163" s="810"/>
      <c r="R163" s="810"/>
      <c r="S163" s="810"/>
      <c r="T163" s="810"/>
      <c r="U163" s="809"/>
      <c r="V163" s="850"/>
      <c r="W163" s="811"/>
      <c r="X163" s="811"/>
      <c r="Y163" s="811"/>
      <c r="Z163" s="811">
        <v>404543</v>
      </c>
      <c r="AA163" s="812">
        <f t="shared" si="6"/>
        <v>404543</v>
      </c>
      <c r="AC163" s="850"/>
      <c r="AD163" s="811"/>
      <c r="AE163" s="811"/>
      <c r="AF163" s="811"/>
      <c r="AG163" s="811">
        <v>456940</v>
      </c>
      <c r="AH163" s="812">
        <f t="shared" si="7"/>
        <v>456940</v>
      </c>
    </row>
    <row r="164" spans="1:34" ht="12.75">
      <c r="A164" s="883" t="s">
        <v>606</v>
      </c>
      <c r="B164" s="801"/>
      <c r="C164" s="801" t="s">
        <v>1118</v>
      </c>
      <c r="D164" s="801"/>
      <c r="E164" s="801"/>
      <c r="F164" s="801"/>
      <c r="G164" s="801"/>
      <c r="H164" s="801"/>
      <c r="I164" s="801"/>
      <c r="J164" s="801"/>
      <c r="K164" s="801"/>
      <c r="L164" s="801"/>
      <c r="M164" s="801"/>
      <c r="N164" s="801"/>
      <c r="O164" s="801"/>
      <c r="P164" s="801"/>
      <c r="Q164" s="801"/>
      <c r="R164" s="801"/>
      <c r="S164" s="801"/>
      <c r="T164" s="801"/>
      <c r="U164" s="802" t="s">
        <v>1119</v>
      </c>
      <c r="V164" s="849">
        <f>SUM(V159:V163)</f>
        <v>1750714</v>
      </c>
      <c r="W164" s="807">
        <f>SUM(W159:W163)</f>
        <v>1147996</v>
      </c>
      <c r="X164" s="807">
        <f>SUM(X159:X163)</f>
        <v>16407</v>
      </c>
      <c r="Y164" s="807">
        <f>SUM(Y159:Y163)</f>
        <v>970</v>
      </c>
      <c r="Z164" s="807">
        <f>SUM(Z159:Z163)</f>
        <v>561301</v>
      </c>
      <c r="AA164" s="808">
        <f t="shared" si="6"/>
        <v>3477388</v>
      </c>
      <c r="AC164" s="849">
        <f>SUM(AC159:AC163)</f>
        <v>1793618</v>
      </c>
      <c r="AD164" s="807">
        <f>SUM(AD159:AD163)</f>
        <v>1150873</v>
      </c>
      <c r="AE164" s="807">
        <f>SUM(AE159:AE163)</f>
        <v>64358</v>
      </c>
      <c r="AF164" s="807">
        <f>SUM(AF159:AF163)</f>
        <v>442</v>
      </c>
      <c r="AG164" s="807">
        <f>SUM(AG159:AG163)</f>
        <v>599204</v>
      </c>
      <c r="AH164" s="808">
        <f t="shared" si="7"/>
        <v>3608495</v>
      </c>
    </row>
    <row r="165" spans="1:34" ht="12.75">
      <c r="A165" s="881" t="s">
        <v>23</v>
      </c>
      <c r="B165" s="801"/>
      <c r="C165" s="810"/>
      <c r="D165" s="810" t="s">
        <v>1120</v>
      </c>
      <c r="E165" s="810"/>
      <c r="F165" s="810"/>
      <c r="G165" s="810"/>
      <c r="H165" s="810"/>
      <c r="I165" s="810"/>
      <c r="J165" s="810"/>
      <c r="K165" s="810"/>
      <c r="L165" s="810"/>
      <c r="M165" s="810"/>
      <c r="N165" s="810"/>
      <c r="O165" s="810"/>
      <c r="P165" s="810"/>
      <c r="Q165" s="810"/>
      <c r="R165" s="810"/>
      <c r="S165" s="810"/>
      <c r="T165" s="810"/>
      <c r="U165" s="809"/>
      <c r="V165" s="850">
        <v>1357505</v>
      </c>
      <c r="W165" s="811">
        <v>894548</v>
      </c>
      <c r="X165" s="811">
        <v>5793</v>
      </c>
      <c r="Y165" s="811">
        <v>1011</v>
      </c>
      <c r="Z165" s="811">
        <v>147568</v>
      </c>
      <c r="AA165" s="812">
        <f t="shared" si="6"/>
        <v>2406425</v>
      </c>
      <c r="AC165" s="850">
        <v>1403278</v>
      </c>
      <c r="AD165" s="811">
        <v>935516</v>
      </c>
      <c r="AE165" s="811">
        <v>5054</v>
      </c>
      <c r="AF165" s="811">
        <v>408</v>
      </c>
      <c r="AG165" s="811">
        <v>145145</v>
      </c>
      <c r="AH165" s="812">
        <f t="shared" si="7"/>
        <v>2489401</v>
      </c>
    </row>
    <row r="166" spans="1:34" ht="12.75">
      <c r="A166" s="881" t="s">
        <v>24</v>
      </c>
      <c r="B166" s="801"/>
      <c r="C166" s="810"/>
      <c r="D166" s="810" t="s">
        <v>151</v>
      </c>
      <c r="E166" s="810"/>
      <c r="F166" s="810"/>
      <c r="G166" s="810"/>
      <c r="H166" s="810"/>
      <c r="I166" s="810"/>
      <c r="J166" s="810"/>
      <c r="K166" s="810"/>
      <c r="L166" s="810"/>
      <c r="M166" s="810"/>
      <c r="N166" s="810"/>
      <c r="O166" s="810"/>
      <c r="P166" s="810"/>
      <c r="Q166" s="810"/>
      <c r="R166" s="810"/>
      <c r="S166" s="810"/>
      <c r="T166" s="810"/>
      <c r="U166" s="809"/>
      <c r="V166" s="850">
        <v>120274</v>
      </c>
      <c r="W166" s="811">
        <v>85161</v>
      </c>
      <c r="X166" s="811">
        <v>398</v>
      </c>
      <c r="Y166" s="811">
        <v>16</v>
      </c>
      <c r="Z166" s="811">
        <v>12372</v>
      </c>
      <c r="AA166" s="812">
        <f t="shared" si="6"/>
        <v>218221</v>
      </c>
      <c r="AC166" s="850">
        <v>123839</v>
      </c>
      <c r="AD166" s="811">
        <v>84398</v>
      </c>
      <c r="AE166" s="811">
        <v>306</v>
      </c>
      <c r="AF166" s="811">
        <v>7</v>
      </c>
      <c r="AG166" s="811">
        <v>10436</v>
      </c>
      <c r="AH166" s="812">
        <f t="shared" si="7"/>
        <v>218986</v>
      </c>
    </row>
    <row r="167" spans="1:34" ht="12.75">
      <c r="A167" s="881" t="s">
        <v>25</v>
      </c>
      <c r="B167" s="801"/>
      <c r="C167" s="810"/>
      <c r="D167" s="810" t="s">
        <v>1121</v>
      </c>
      <c r="E167" s="810"/>
      <c r="F167" s="810"/>
      <c r="G167" s="810"/>
      <c r="H167" s="810"/>
      <c r="I167" s="810"/>
      <c r="J167" s="810"/>
      <c r="K167" s="810"/>
      <c r="L167" s="810"/>
      <c r="M167" s="810"/>
      <c r="N167" s="810"/>
      <c r="O167" s="810"/>
      <c r="P167" s="810"/>
      <c r="Q167" s="810"/>
      <c r="R167" s="810"/>
      <c r="S167" s="810"/>
      <c r="T167" s="810"/>
      <c r="U167" s="809"/>
      <c r="V167" s="850">
        <v>239433</v>
      </c>
      <c r="W167" s="811">
        <v>159373</v>
      </c>
      <c r="X167" s="811">
        <v>1086</v>
      </c>
      <c r="Y167" s="811">
        <v>182</v>
      </c>
      <c r="Z167" s="811">
        <v>25589</v>
      </c>
      <c r="AA167" s="812">
        <f t="shared" si="6"/>
        <v>425663</v>
      </c>
      <c r="AC167" s="850">
        <v>223416</v>
      </c>
      <c r="AD167" s="811">
        <v>149926</v>
      </c>
      <c r="AE167" s="811">
        <v>837</v>
      </c>
      <c r="AF167" s="811">
        <v>69</v>
      </c>
      <c r="AG167" s="811">
        <v>22250</v>
      </c>
      <c r="AH167" s="812">
        <f t="shared" si="7"/>
        <v>396498</v>
      </c>
    </row>
    <row r="168" spans="1:34" ht="12.75">
      <c r="A168" s="883" t="s">
        <v>748</v>
      </c>
      <c r="B168" s="801"/>
      <c r="C168" s="801" t="s">
        <v>1122</v>
      </c>
      <c r="D168" s="801"/>
      <c r="E168" s="801"/>
      <c r="F168" s="801"/>
      <c r="G168" s="801"/>
      <c r="H168" s="801"/>
      <c r="I168" s="801"/>
      <c r="J168" s="801"/>
      <c r="K168" s="801"/>
      <c r="L168" s="801"/>
      <c r="M168" s="801"/>
      <c r="N168" s="801"/>
      <c r="O168" s="801"/>
      <c r="P168" s="801"/>
      <c r="Q168" s="801"/>
      <c r="R168" s="801"/>
      <c r="S168" s="801"/>
      <c r="T168" s="801"/>
      <c r="U168" s="802" t="s">
        <v>1123</v>
      </c>
      <c r="V168" s="849">
        <f>SUM(V165:V167)</f>
        <v>1717212</v>
      </c>
      <c r="W168" s="807">
        <f>SUM(W165:W167)</f>
        <v>1139082</v>
      </c>
      <c r="X168" s="807">
        <f>SUM(X165:X167)</f>
        <v>7277</v>
      </c>
      <c r="Y168" s="807">
        <f>SUM(Y165:Y167)</f>
        <v>1209</v>
      </c>
      <c r="Z168" s="807">
        <f>SUM(Z165:Z167)</f>
        <v>185529</v>
      </c>
      <c r="AA168" s="808">
        <f t="shared" si="6"/>
        <v>3050309</v>
      </c>
      <c r="AC168" s="849">
        <f>SUM(AC165:AC167)</f>
        <v>1750533</v>
      </c>
      <c r="AD168" s="807">
        <f>SUM(AD165:AD167)</f>
        <v>1169840</v>
      </c>
      <c r="AE168" s="807">
        <f>SUM(AE165:AE167)</f>
        <v>6197</v>
      </c>
      <c r="AF168" s="807">
        <f>SUM(AF165:AF167)</f>
        <v>484</v>
      </c>
      <c r="AG168" s="807">
        <f>SUM(AG165:AG167)</f>
        <v>177831</v>
      </c>
      <c r="AH168" s="808">
        <f t="shared" si="7"/>
        <v>3104885</v>
      </c>
    </row>
    <row r="169" spans="1:34" ht="12.75">
      <c r="A169" s="883" t="s">
        <v>1004</v>
      </c>
      <c r="B169" s="801"/>
      <c r="C169" s="801" t="s">
        <v>1124</v>
      </c>
      <c r="D169" s="801"/>
      <c r="E169" s="801"/>
      <c r="F169" s="801"/>
      <c r="G169" s="801"/>
      <c r="H169" s="801"/>
      <c r="I169" s="801"/>
      <c r="J169" s="801"/>
      <c r="K169" s="801"/>
      <c r="L169" s="801"/>
      <c r="M169" s="801"/>
      <c r="N169" s="801"/>
      <c r="O169" s="801"/>
      <c r="P169" s="801"/>
      <c r="Q169" s="801"/>
      <c r="R169" s="801"/>
      <c r="S169" s="801"/>
      <c r="T169" s="801"/>
      <c r="U169" s="802"/>
      <c r="V169" s="844">
        <v>430189</v>
      </c>
      <c r="W169" s="845">
        <v>470871</v>
      </c>
      <c r="X169" s="845">
        <v>20073</v>
      </c>
      <c r="Y169" s="845">
        <v>0</v>
      </c>
      <c r="Z169" s="845">
        <v>45446</v>
      </c>
      <c r="AA169" s="846">
        <f t="shared" si="6"/>
        <v>966579</v>
      </c>
      <c r="AC169" s="844">
        <v>416160</v>
      </c>
      <c r="AD169" s="845">
        <v>463896</v>
      </c>
      <c r="AE169" s="845">
        <v>19259</v>
      </c>
      <c r="AF169" s="845">
        <v>0</v>
      </c>
      <c r="AG169" s="845">
        <v>42797</v>
      </c>
      <c r="AH169" s="846">
        <f t="shared" si="7"/>
        <v>942112</v>
      </c>
    </row>
    <row r="170" spans="1:34" ht="12.75">
      <c r="A170" s="883" t="s">
        <v>1011</v>
      </c>
      <c r="B170" s="801"/>
      <c r="C170" s="801" t="s">
        <v>1125</v>
      </c>
      <c r="D170" s="801"/>
      <c r="E170" s="801"/>
      <c r="F170" s="801"/>
      <c r="G170" s="801"/>
      <c r="H170" s="801"/>
      <c r="I170" s="801"/>
      <c r="J170" s="801"/>
      <c r="K170" s="801"/>
      <c r="L170" s="801"/>
      <c r="M170" s="801"/>
      <c r="N170" s="801"/>
      <c r="O170" s="801"/>
      <c r="P170" s="801"/>
      <c r="Q170" s="801"/>
      <c r="R170" s="801"/>
      <c r="S170" s="801"/>
      <c r="T170" s="801"/>
      <c r="U170" s="802"/>
      <c r="V170" s="844">
        <v>345175</v>
      </c>
      <c r="W170" s="845">
        <v>282755</v>
      </c>
      <c r="X170" s="845">
        <v>422</v>
      </c>
      <c r="Y170" s="845">
        <v>42</v>
      </c>
      <c r="Z170" s="845">
        <v>25891</v>
      </c>
      <c r="AA170" s="846">
        <f t="shared" si="6"/>
        <v>654285</v>
      </c>
      <c r="AC170" s="844">
        <v>323789</v>
      </c>
      <c r="AD170" s="845">
        <v>290870</v>
      </c>
      <c r="AE170" s="845">
        <v>394</v>
      </c>
      <c r="AF170" s="845">
        <v>21</v>
      </c>
      <c r="AG170" s="845">
        <v>31601</v>
      </c>
      <c r="AH170" s="846">
        <f t="shared" si="7"/>
        <v>646675</v>
      </c>
    </row>
    <row r="171" spans="1:34" ht="12.75">
      <c r="A171" s="883"/>
      <c r="B171" s="801"/>
      <c r="C171" s="801"/>
      <c r="D171" s="801"/>
      <c r="E171" s="810" t="s">
        <v>1126</v>
      </c>
      <c r="F171" s="801"/>
      <c r="G171" s="801"/>
      <c r="H171" s="801"/>
      <c r="I171" s="801"/>
      <c r="J171" s="801"/>
      <c r="K171" s="801"/>
      <c r="L171" s="801"/>
      <c r="M171" s="801"/>
      <c r="N171" s="801"/>
      <c r="O171" s="801"/>
      <c r="P171" s="801"/>
      <c r="Q171" s="801"/>
      <c r="R171" s="801"/>
      <c r="S171" s="801"/>
      <c r="T171" s="801"/>
      <c r="U171" s="802"/>
      <c r="V171" s="850">
        <v>42370</v>
      </c>
      <c r="W171" s="811">
        <v>12538</v>
      </c>
      <c r="X171" s="811">
        <v>1</v>
      </c>
      <c r="Y171" s="811">
        <v>0</v>
      </c>
      <c r="Z171" s="811">
        <v>289</v>
      </c>
      <c r="AA171" s="812">
        <f t="shared" si="6"/>
        <v>55198</v>
      </c>
      <c r="AC171" s="850">
        <v>28269</v>
      </c>
      <c r="AD171" s="811">
        <v>41355</v>
      </c>
      <c r="AE171" s="811">
        <v>3</v>
      </c>
      <c r="AF171" s="811">
        <v>0</v>
      </c>
      <c r="AG171" s="811">
        <v>201</v>
      </c>
      <c r="AH171" s="812">
        <f t="shared" si="7"/>
        <v>69828</v>
      </c>
    </row>
    <row r="172" spans="1:34" ht="12.75">
      <c r="A172" s="886" t="s">
        <v>896</v>
      </c>
      <c r="B172" s="801"/>
      <c r="C172" s="800" t="s">
        <v>1127</v>
      </c>
      <c r="D172" s="801"/>
      <c r="E172" s="801"/>
      <c r="F172" s="801"/>
      <c r="G172" s="801"/>
      <c r="H172" s="801"/>
      <c r="I172" s="801"/>
      <c r="J172" s="801"/>
      <c r="K172" s="801"/>
      <c r="L172" s="801"/>
      <c r="M172" s="801"/>
      <c r="N172" s="801"/>
      <c r="O172" s="801"/>
      <c r="P172" s="801"/>
      <c r="Q172" s="801"/>
      <c r="R172" s="801"/>
      <c r="S172" s="801"/>
      <c r="T172" s="801"/>
      <c r="U172" s="802" t="s">
        <v>1128</v>
      </c>
      <c r="V172" s="843">
        <f>V153+V156+V157-V164-V168-V169-V170</f>
        <v>-62164</v>
      </c>
      <c r="W172" s="803">
        <f>W153+W156+W157-W164-W168-W169-W170</f>
        <v>113110</v>
      </c>
      <c r="X172" s="803">
        <f>X153+X156+X157-X164-X168-X169-X170</f>
        <v>4795</v>
      </c>
      <c r="Y172" s="803">
        <f>Y153+Y156+Y157-Y164-Y168-Y169-Y170</f>
        <v>19</v>
      </c>
      <c r="Z172" s="803">
        <f>Z153+Z156+Z157-Z164-Z168-Z169-Z170</f>
        <v>60455</v>
      </c>
      <c r="AA172" s="804">
        <f t="shared" si="6"/>
        <v>116215</v>
      </c>
      <c r="AC172" s="843">
        <f>AC153+AC156+AC157-AC164-AC168-AC169-AC170</f>
        <v>118915</v>
      </c>
      <c r="AD172" s="803">
        <f>AD153+AD156+AD157-AD164-AD168-AD169-AD170</f>
        <v>49704</v>
      </c>
      <c r="AE172" s="803">
        <f>AE153+AE156+AE157-AE164-AE168-AE169-AE170</f>
        <v>-63</v>
      </c>
      <c r="AF172" s="803">
        <f>AF153+AF156+AF157-AF164-AF168-AF169-AF170</f>
        <v>100</v>
      </c>
      <c r="AG172" s="803">
        <f>AG153+AG156+AG157-AG164-AG168-AG169-AG170</f>
        <v>44116</v>
      </c>
      <c r="AH172" s="804">
        <f t="shared" si="7"/>
        <v>212772</v>
      </c>
    </row>
    <row r="173" spans="1:34" ht="12.75">
      <c r="A173" s="881" t="s">
        <v>26</v>
      </c>
      <c r="B173" s="801"/>
      <c r="C173" s="810"/>
      <c r="D173" s="810" t="s">
        <v>1129</v>
      </c>
      <c r="E173" s="810"/>
      <c r="F173" s="810"/>
      <c r="G173" s="810"/>
      <c r="H173" s="810"/>
      <c r="I173" s="810"/>
      <c r="J173" s="810"/>
      <c r="K173" s="810"/>
      <c r="L173" s="810"/>
      <c r="M173" s="810"/>
      <c r="N173" s="810"/>
      <c r="O173" s="810"/>
      <c r="P173" s="810"/>
      <c r="Q173" s="810"/>
      <c r="R173" s="810"/>
      <c r="S173" s="810"/>
      <c r="T173" s="810"/>
      <c r="U173" s="809"/>
      <c r="V173" s="850">
        <v>13080</v>
      </c>
      <c r="W173" s="811">
        <v>3633</v>
      </c>
      <c r="X173" s="811">
        <v>0</v>
      </c>
      <c r="Y173" s="811">
        <v>0</v>
      </c>
      <c r="Z173" s="811">
        <v>16767</v>
      </c>
      <c r="AA173" s="812">
        <f t="shared" si="6"/>
        <v>33480</v>
      </c>
      <c r="AC173" s="850">
        <v>5611</v>
      </c>
      <c r="AD173" s="811">
        <v>4693</v>
      </c>
      <c r="AE173" s="811">
        <v>0</v>
      </c>
      <c r="AF173" s="811">
        <v>0</v>
      </c>
      <c r="AG173" s="811">
        <v>119816</v>
      </c>
      <c r="AH173" s="812">
        <f t="shared" si="7"/>
        <v>130120</v>
      </c>
    </row>
    <row r="174" spans="1:34" ht="12.75">
      <c r="A174" s="883"/>
      <c r="B174" s="801"/>
      <c r="C174" s="810"/>
      <c r="D174" s="810"/>
      <c r="E174" s="810" t="s">
        <v>1130</v>
      </c>
      <c r="F174" s="810"/>
      <c r="G174" s="810"/>
      <c r="H174" s="810"/>
      <c r="I174" s="810"/>
      <c r="J174" s="810"/>
      <c r="K174" s="810"/>
      <c r="L174" s="810"/>
      <c r="M174" s="810"/>
      <c r="N174" s="810"/>
      <c r="O174" s="810"/>
      <c r="P174" s="810"/>
      <c r="Q174" s="810"/>
      <c r="R174" s="810"/>
      <c r="S174" s="810"/>
      <c r="T174" s="810"/>
      <c r="U174" s="809"/>
      <c r="V174" s="850">
        <v>13080</v>
      </c>
      <c r="W174" s="811">
        <v>3633</v>
      </c>
      <c r="X174" s="811">
        <v>0</v>
      </c>
      <c r="Y174" s="811">
        <v>0</v>
      </c>
      <c r="Z174" s="811">
        <v>16767</v>
      </c>
      <c r="AA174" s="812">
        <f t="shared" si="6"/>
        <v>33480</v>
      </c>
      <c r="AC174" s="850">
        <v>5611</v>
      </c>
      <c r="AD174" s="811">
        <v>4693</v>
      </c>
      <c r="AE174" s="811">
        <v>0</v>
      </c>
      <c r="AF174" s="811">
        <v>0</v>
      </c>
      <c r="AG174" s="811">
        <v>119816</v>
      </c>
      <c r="AH174" s="812">
        <f t="shared" si="7"/>
        <v>130120</v>
      </c>
    </row>
    <row r="175" spans="1:34" ht="12.75">
      <c r="A175" s="881" t="s">
        <v>27</v>
      </c>
      <c r="B175" s="801"/>
      <c r="C175" s="810"/>
      <c r="D175" s="810" t="s">
        <v>1131</v>
      </c>
      <c r="E175" s="810"/>
      <c r="F175" s="810"/>
      <c r="G175" s="810"/>
      <c r="H175" s="810"/>
      <c r="I175" s="810"/>
      <c r="J175" s="810"/>
      <c r="K175" s="810"/>
      <c r="L175" s="810"/>
      <c r="M175" s="810"/>
      <c r="N175" s="810"/>
      <c r="O175" s="810"/>
      <c r="P175" s="810"/>
      <c r="Q175" s="810"/>
      <c r="R175" s="810"/>
      <c r="S175" s="810"/>
      <c r="T175" s="810"/>
      <c r="U175" s="809"/>
      <c r="V175" s="850"/>
      <c r="W175" s="811"/>
      <c r="X175" s="811"/>
      <c r="Y175" s="811"/>
      <c r="Z175" s="811"/>
      <c r="AA175" s="812">
        <f t="shared" si="6"/>
        <v>0</v>
      </c>
      <c r="AC175" s="850"/>
      <c r="AD175" s="811"/>
      <c r="AE175" s="811"/>
      <c r="AF175" s="811"/>
      <c r="AG175" s="811"/>
      <c r="AH175" s="812">
        <f t="shared" si="7"/>
        <v>0</v>
      </c>
    </row>
    <row r="176" spans="1:34" ht="12.75">
      <c r="A176" s="883"/>
      <c r="B176" s="801"/>
      <c r="C176" s="810"/>
      <c r="D176" s="810"/>
      <c r="E176" s="810" t="s">
        <v>1130</v>
      </c>
      <c r="F176" s="810"/>
      <c r="G176" s="810"/>
      <c r="H176" s="810"/>
      <c r="I176" s="810"/>
      <c r="J176" s="810"/>
      <c r="K176" s="810"/>
      <c r="L176" s="810"/>
      <c r="M176" s="810"/>
      <c r="N176" s="810"/>
      <c r="O176" s="810"/>
      <c r="P176" s="810"/>
      <c r="Q176" s="810"/>
      <c r="R176" s="810"/>
      <c r="S176" s="810"/>
      <c r="T176" s="810"/>
      <c r="U176" s="809"/>
      <c r="V176" s="850"/>
      <c r="W176" s="811"/>
      <c r="X176" s="811"/>
      <c r="Y176" s="811"/>
      <c r="Z176" s="811"/>
      <c r="AA176" s="812">
        <f t="shared" si="6"/>
        <v>0</v>
      </c>
      <c r="AC176" s="850"/>
      <c r="AD176" s="811"/>
      <c r="AE176" s="811"/>
      <c r="AF176" s="811"/>
      <c r="AG176" s="811"/>
      <c r="AH176" s="812">
        <f t="shared" si="7"/>
        <v>0</v>
      </c>
    </row>
    <row r="177" spans="1:34" ht="12.75">
      <c r="A177" s="881" t="s">
        <v>28</v>
      </c>
      <c r="B177" s="801"/>
      <c r="C177" s="810"/>
      <c r="D177" s="810" t="s">
        <v>1132</v>
      </c>
      <c r="E177" s="810"/>
      <c r="F177" s="810"/>
      <c r="G177" s="810"/>
      <c r="H177" s="810"/>
      <c r="I177" s="810"/>
      <c r="J177" s="810"/>
      <c r="K177" s="810"/>
      <c r="L177" s="810"/>
      <c r="M177" s="810"/>
      <c r="N177" s="810"/>
      <c r="O177" s="810"/>
      <c r="P177" s="810"/>
      <c r="Q177" s="810"/>
      <c r="R177" s="810"/>
      <c r="S177" s="810"/>
      <c r="T177" s="810"/>
      <c r="U177" s="809"/>
      <c r="V177" s="850">
        <v>14966</v>
      </c>
      <c r="W177" s="811">
        <v>11844</v>
      </c>
      <c r="X177" s="811">
        <v>43</v>
      </c>
      <c r="Y177" s="811">
        <v>9</v>
      </c>
      <c r="Z177" s="811">
        <v>3486</v>
      </c>
      <c r="AA177" s="812">
        <f t="shared" si="6"/>
        <v>30348</v>
      </c>
      <c r="AC177" s="850">
        <v>25197</v>
      </c>
      <c r="AD177" s="811">
        <v>19642</v>
      </c>
      <c r="AE177" s="811">
        <v>67</v>
      </c>
      <c r="AF177" s="811">
        <v>6</v>
      </c>
      <c r="AG177" s="811">
        <v>6431</v>
      </c>
      <c r="AH177" s="812">
        <f t="shared" si="7"/>
        <v>51343</v>
      </c>
    </row>
    <row r="178" spans="1:34" ht="12.75">
      <c r="A178" s="883"/>
      <c r="B178" s="801"/>
      <c r="C178" s="810"/>
      <c r="D178" s="810"/>
      <c r="E178" s="810" t="s">
        <v>1130</v>
      </c>
      <c r="F178" s="810"/>
      <c r="G178" s="810"/>
      <c r="H178" s="810"/>
      <c r="I178" s="810"/>
      <c r="J178" s="810"/>
      <c r="K178" s="810"/>
      <c r="L178" s="810"/>
      <c r="M178" s="810"/>
      <c r="N178" s="810"/>
      <c r="O178" s="810"/>
      <c r="P178" s="810"/>
      <c r="Q178" s="810"/>
      <c r="R178" s="810"/>
      <c r="S178" s="810"/>
      <c r="T178" s="810"/>
      <c r="U178" s="809"/>
      <c r="V178" s="850">
        <v>14966</v>
      </c>
      <c r="W178" s="811">
        <v>11844</v>
      </c>
      <c r="X178" s="811">
        <v>43</v>
      </c>
      <c r="Y178" s="811">
        <v>9</v>
      </c>
      <c r="Z178" s="811">
        <v>3486</v>
      </c>
      <c r="AA178" s="812">
        <f t="shared" si="6"/>
        <v>30348</v>
      </c>
      <c r="AC178" s="850">
        <v>25197</v>
      </c>
      <c r="AD178" s="811">
        <v>19642</v>
      </c>
      <c r="AE178" s="811">
        <v>67</v>
      </c>
      <c r="AF178" s="811">
        <v>6</v>
      </c>
      <c r="AG178" s="811">
        <v>6431</v>
      </c>
      <c r="AH178" s="812">
        <f t="shared" si="7"/>
        <v>51343</v>
      </c>
    </row>
    <row r="179" spans="1:34" ht="12.75">
      <c r="A179" s="881" t="s">
        <v>172</v>
      </c>
      <c r="B179" s="801"/>
      <c r="C179" s="810"/>
      <c r="D179" s="810" t="s">
        <v>1133</v>
      </c>
      <c r="E179" s="810"/>
      <c r="F179" s="810"/>
      <c r="G179" s="810"/>
      <c r="H179" s="810"/>
      <c r="I179" s="810"/>
      <c r="J179" s="810"/>
      <c r="K179" s="810"/>
      <c r="L179" s="810"/>
      <c r="M179" s="810"/>
      <c r="N179" s="810"/>
      <c r="O179" s="810"/>
      <c r="P179" s="810"/>
      <c r="Q179" s="810"/>
      <c r="R179" s="810"/>
      <c r="S179" s="810"/>
      <c r="T179" s="810"/>
      <c r="U179" s="809"/>
      <c r="V179" s="850">
        <v>2933</v>
      </c>
      <c r="W179" s="811">
        <v>2321</v>
      </c>
      <c r="X179" s="811">
        <v>9</v>
      </c>
      <c r="Y179" s="811">
        <v>1</v>
      </c>
      <c r="Z179" s="811">
        <v>1596</v>
      </c>
      <c r="AA179" s="812">
        <f t="shared" si="6"/>
        <v>6860</v>
      </c>
      <c r="AC179" s="850">
        <v>16343</v>
      </c>
      <c r="AD179" s="811">
        <v>12741</v>
      </c>
      <c r="AE179" s="811">
        <v>44</v>
      </c>
      <c r="AF179" s="811">
        <v>4</v>
      </c>
      <c r="AG179" s="811">
        <v>4947</v>
      </c>
      <c r="AH179" s="812">
        <f t="shared" si="7"/>
        <v>34079</v>
      </c>
    </row>
    <row r="180" spans="1:34" ht="12.75">
      <c r="A180" s="883"/>
      <c r="B180" s="801"/>
      <c r="C180" s="810"/>
      <c r="D180" s="810"/>
      <c r="E180" s="810" t="s">
        <v>1130</v>
      </c>
      <c r="F180" s="810"/>
      <c r="G180" s="810"/>
      <c r="H180" s="810"/>
      <c r="I180" s="810"/>
      <c r="J180" s="810"/>
      <c r="K180" s="810"/>
      <c r="L180" s="810"/>
      <c r="M180" s="810"/>
      <c r="N180" s="810"/>
      <c r="O180" s="810"/>
      <c r="P180" s="810"/>
      <c r="Q180" s="810"/>
      <c r="R180" s="810"/>
      <c r="S180" s="810"/>
      <c r="T180" s="810"/>
      <c r="U180" s="809"/>
      <c r="V180" s="850">
        <v>2933</v>
      </c>
      <c r="W180" s="811">
        <v>2321</v>
      </c>
      <c r="X180" s="811">
        <v>9</v>
      </c>
      <c r="Y180" s="811">
        <v>1</v>
      </c>
      <c r="Z180" s="811">
        <v>1596</v>
      </c>
      <c r="AA180" s="812">
        <f t="shared" si="6"/>
        <v>6860</v>
      </c>
      <c r="AC180" s="850">
        <v>16343</v>
      </c>
      <c r="AD180" s="811">
        <v>12741</v>
      </c>
      <c r="AE180" s="811">
        <v>44</v>
      </c>
      <c r="AF180" s="811">
        <v>4</v>
      </c>
      <c r="AG180" s="811">
        <v>4946</v>
      </c>
      <c r="AH180" s="812">
        <f t="shared" si="7"/>
        <v>34078</v>
      </c>
    </row>
    <row r="181" spans="1:34" ht="12.75">
      <c r="A181" s="881" t="s">
        <v>173</v>
      </c>
      <c r="B181" s="801"/>
      <c r="C181" s="810"/>
      <c r="D181" s="810" t="s">
        <v>1134</v>
      </c>
      <c r="E181" s="810"/>
      <c r="F181" s="810"/>
      <c r="G181" s="810"/>
      <c r="H181" s="810"/>
      <c r="I181" s="810"/>
      <c r="J181" s="810"/>
      <c r="K181" s="810"/>
      <c r="L181" s="810"/>
      <c r="M181" s="810"/>
      <c r="N181" s="810"/>
      <c r="O181" s="810"/>
      <c r="P181" s="810"/>
      <c r="Q181" s="810"/>
      <c r="R181" s="810"/>
      <c r="S181" s="810"/>
      <c r="T181" s="810"/>
      <c r="U181" s="809"/>
      <c r="V181" s="850">
        <v>107</v>
      </c>
      <c r="W181" s="811">
        <v>84</v>
      </c>
      <c r="X181" s="811">
        <v>0</v>
      </c>
      <c r="Y181" s="811">
        <v>0</v>
      </c>
      <c r="Z181" s="811">
        <v>64508</v>
      </c>
      <c r="AA181" s="812">
        <f t="shared" si="6"/>
        <v>64699</v>
      </c>
      <c r="AC181" s="850">
        <v>77</v>
      </c>
      <c r="AD181" s="811">
        <v>60</v>
      </c>
      <c r="AE181" s="811">
        <v>0</v>
      </c>
      <c r="AF181" s="811">
        <v>0</v>
      </c>
      <c r="AG181" s="811">
        <v>17</v>
      </c>
      <c r="AH181" s="812">
        <f t="shared" si="7"/>
        <v>154</v>
      </c>
    </row>
    <row r="182" spans="1:34" ht="12.75">
      <c r="A182" s="883"/>
      <c r="B182" s="801"/>
      <c r="C182" s="810"/>
      <c r="D182" s="810"/>
      <c r="E182" s="810" t="s">
        <v>1135</v>
      </c>
      <c r="F182" s="810"/>
      <c r="G182" s="810"/>
      <c r="H182" s="810"/>
      <c r="I182" s="810"/>
      <c r="J182" s="810"/>
      <c r="K182" s="810"/>
      <c r="L182" s="810"/>
      <c r="M182" s="810"/>
      <c r="N182" s="810"/>
      <c r="O182" s="810"/>
      <c r="P182" s="810"/>
      <c r="Q182" s="810"/>
      <c r="R182" s="810"/>
      <c r="S182" s="810"/>
      <c r="T182" s="810"/>
      <c r="U182" s="809"/>
      <c r="V182" s="850"/>
      <c r="W182" s="811"/>
      <c r="X182" s="811"/>
      <c r="Y182" s="811"/>
      <c r="Z182" s="811"/>
      <c r="AA182" s="812"/>
      <c r="AC182" s="850"/>
      <c r="AD182" s="811"/>
      <c r="AE182" s="811"/>
      <c r="AF182" s="811"/>
      <c r="AG182" s="811"/>
      <c r="AH182" s="812"/>
    </row>
    <row r="183" spans="1:34" ht="12.75">
      <c r="A183" s="883" t="s">
        <v>1136</v>
      </c>
      <c r="B183" s="801"/>
      <c r="C183" s="801" t="s">
        <v>1137</v>
      </c>
      <c r="D183" s="801"/>
      <c r="E183" s="801"/>
      <c r="F183" s="801"/>
      <c r="G183" s="801"/>
      <c r="H183" s="801"/>
      <c r="I183" s="801"/>
      <c r="J183" s="801"/>
      <c r="K183" s="801"/>
      <c r="L183" s="801"/>
      <c r="M183" s="801"/>
      <c r="N183" s="801"/>
      <c r="O183" s="801"/>
      <c r="P183" s="801"/>
      <c r="Q183" s="801"/>
      <c r="R183" s="801"/>
      <c r="S183" s="801"/>
      <c r="T183" s="801"/>
      <c r="U183" s="802" t="s">
        <v>1138</v>
      </c>
      <c r="V183" s="849">
        <f>V173+V175+V177+V179+V181</f>
        <v>31086</v>
      </c>
      <c r="W183" s="807">
        <f>W173+W175+W177+W179+W181</f>
        <v>17882</v>
      </c>
      <c r="X183" s="807">
        <f>X173+X175+X177+X179+X181</f>
        <v>52</v>
      </c>
      <c r="Y183" s="807">
        <f>Y173+Y175+Y177+Y179+Y181</f>
        <v>10</v>
      </c>
      <c r="Z183" s="807">
        <f>Z173+Z175+Z177+Z179+Z181</f>
        <v>86357</v>
      </c>
      <c r="AA183" s="808">
        <f>SUM(V183:Z183)</f>
        <v>135387</v>
      </c>
      <c r="AC183" s="849">
        <f>AC173+AC175+AC177+AC179+AC181</f>
        <v>47228</v>
      </c>
      <c r="AD183" s="807">
        <f>AD173+AD175+AD177+AD179+AD181</f>
        <v>37136</v>
      </c>
      <c r="AE183" s="807">
        <f>AE173+AE175+AE177+AE179+AE181</f>
        <v>111</v>
      </c>
      <c r="AF183" s="807">
        <f>AF173+AF175+AF177+AF179+AF181</f>
        <v>10</v>
      </c>
      <c r="AG183" s="807">
        <f>AG173+AG175+AG177+AG179+AG181</f>
        <v>131211</v>
      </c>
      <c r="AH183" s="808">
        <f>SUM(AC183:AG183)</f>
        <v>215696</v>
      </c>
    </row>
    <row r="184" spans="1:34" ht="12.75">
      <c r="A184" s="881" t="s">
        <v>174</v>
      </c>
      <c r="B184" s="801"/>
      <c r="C184" s="801"/>
      <c r="D184" s="810" t="s">
        <v>1139</v>
      </c>
      <c r="E184" s="810"/>
      <c r="F184" s="801"/>
      <c r="G184" s="801"/>
      <c r="H184" s="801"/>
      <c r="I184" s="801"/>
      <c r="J184" s="801"/>
      <c r="K184" s="801"/>
      <c r="L184" s="801"/>
      <c r="M184" s="801"/>
      <c r="N184" s="801"/>
      <c r="O184" s="801"/>
      <c r="P184" s="801"/>
      <c r="Q184" s="801"/>
      <c r="R184" s="801"/>
      <c r="S184" s="801"/>
      <c r="T184" s="801"/>
      <c r="U184" s="802"/>
      <c r="V184" s="850"/>
      <c r="W184" s="811"/>
      <c r="X184" s="811"/>
      <c r="Y184" s="811"/>
      <c r="Z184" s="811"/>
      <c r="AA184" s="812"/>
      <c r="AC184" s="850"/>
      <c r="AD184" s="811"/>
      <c r="AE184" s="811"/>
      <c r="AF184" s="811"/>
      <c r="AG184" s="811"/>
      <c r="AH184" s="812"/>
    </row>
    <row r="185" spans="1:34" ht="12.75">
      <c r="A185" s="883"/>
      <c r="B185" s="801"/>
      <c r="C185" s="801"/>
      <c r="D185" s="810"/>
      <c r="E185" s="810" t="s">
        <v>1140</v>
      </c>
      <c r="F185" s="801"/>
      <c r="G185" s="801"/>
      <c r="H185" s="801"/>
      <c r="I185" s="801"/>
      <c r="J185" s="801"/>
      <c r="K185" s="801"/>
      <c r="L185" s="801"/>
      <c r="M185" s="801"/>
      <c r="N185" s="801"/>
      <c r="O185" s="801"/>
      <c r="P185" s="801"/>
      <c r="Q185" s="801"/>
      <c r="R185" s="801"/>
      <c r="S185" s="801"/>
      <c r="T185" s="801"/>
      <c r="U185" s="802"/>
      <c r="V185" s="850"/>
      <c r="W185" s="811"/>
      <c r="X185" s="811"/>
      <c r="Y185" s="811"/>
      <c r="Z185" s="811"/>
      <c r="AA185" s="812"/>
      <c r="AC185" s="850"/>
      <c r="AD185" s="811"/>
      <c r="AE185" s="811"/>
      <c r="AF185" s="811"/>
      <c r="AG185" s="811"/>
      <c r="AH185" s="812"/>
    </row>
    <row r="186" spans="1:34" ht="12.75">
      <c r="A186" s="881" t="s">
        <v>175</v>
      </c>
      <c r="B186" s="801"/>
      <c r="C186" s="801"/>
      <c r="D186" s="810" t="s">
        <v>1141</v>
      </c>
      <c r="E186" s="810"/>
      <c r="F186" s="810"/>
      <c r="G186" s="810"/>
      <c r="H186" s="810"/>
      <c r="I186" s="810"/>
      <c r="J186" s="810"/>
      <c r="K186" s="810"/>
      <c r="L186" s="810"/>
      <c r="M186" s="810"/>
      <c r="N186" s="810"/>
      <c r="O186" s="810"/>
      <c r="P186" s="810"/>
      <c r="Q186" s="810"/>
      <c r="R186" s="810"/>
      <c r="S186" s="810"/>
      <c r="T186" s="810"/>
      <c r="U186" s="809"/>
      <c r="V186" s="850"/>
      <c r="W186" s="811"/>
      <c r="X186" s="811"/>
      <c r="Y186" s="811"/>
      <c r="Z186" s="811"/>
      <c r="AA186" s="812">
        <f aca="true" t="shared" si="8" ref="AA186:AA191">SUM(V186:Z186)</f>
        <v>0</v>
      </c>
      <c r="AC186" s="850"/>
      <c r="AD186" s="811"/>
      <c r="AE186" s="811"/>
      <c r="AF186" s="811"/>
      <c r="AG186" s="811"/>
      <c r="AH186" s="812">
        <f aca="true" t="shared" si="9" ref="AH186:AH191">SUM(AC186:AG186)</f>
        <v>0</v>
      </c>
    </row>
    <row r="187" spans="1:34" ht="12.75">
      <c r="A187" s="883"/>
      <c r="B187" s="801"/>
      <c r="C187" s="801"/>
      <c r="D187" s="810"/>
      <c r="E187" s="810" t="s">
        <v>1140</v>
      </c>
      <c r="F187" s="801"/>
      <c r="G187" s="801"/>
      <c r="H187" s="801"/>
      <c r="I187" s="801"/>
      <c r="J187" s="801"/>
      <c r="K187" s="801"/>
      <c r="L187" s="801"/>
      <c r="M187" s="801"/>
      <c r="N187" s="801"/>
      <c r="O187" s="801"/>
      <c r="P187" s="801"/>
      <c r="Q187" s="801"/>
      <c r="R187" s="801"/>
      <c r="S187" s="801"/>
      <c r="T187" s="801"/>
      <c r="U187" s="802"/>
      <c r="V187" s="850"/>
      <c r="W187" s="811"/>
      <c r="X187" s="811"/>
      <c r="Y187" s="811"/>
      <c r="Z187" s="811"/>
      <c r="AA187" s="812">
        <f t="shared" si="8"/>
        <v>0</v>
      </c>
      <c r="AC187" s="850"/>
      <c r="AD187" s="811"/>
      <c r="AE187" s="811"/>
      <c r="AF187" s="811"/>
      <c r="AG187" s="811"/>
      <c r="AH187" s="812">
        <f t="shared" si="9"/>
        <v>0</v>
      </c>
    </row>
    <row r="188" spans="1:34" ht="12.75">
      <c r="A188" s="881" t="s">
        <v>916</v>
      </c>
      <c r="B188" s="801"/>
      <c r="C188" s="801"/>
      <c r="D188" s="810" t="s">
        <v>1142</v>
      </c>
      <c r="E188" s="810"/>
      <c r="F188" s="810"/>
      <c r="G188" s="810"/>
      <c r="H188" s="810"/>
      <c r="I188" s="810"/>
      <c r="J188" s="810"/>
      <c r="K188" s="810"/>
      <c r="L188" s="810"/>
      <c r="M188" s="810"/>
      <c r="N188" s="810"/>
      <c r="O188" s="810"/>
      <c r="P188" s="810"/>
      <c r="Q188" s="810"/>
      <c r="R188" s="810"/>
      <c r="S188" s="810"/>
      <c r="T188" s="810"/>
      <c r="U188" s="809"/>
      <c r="V188" s="850"/>
      <c r="W188" s="811"/>
      <c r="X188" s="811"/>
      <c r="Y188" s="811"/>
      <c r="Z188" s="811">
        <v>1992</v>
      </c>
      <c r="AA188" s="812">
        <f t="shared" si="8"/>
        <v>1992</v>
      </c>
      <c r="AC188" s="850"/>
      <c r="AD188" s="811"/>
      <c r="AE188" s="811"/>
      <c r="AF188" s="811"/>
      <c r="AG188" s="811">
        <v>3859</v>
      </c>
      <c r="AH188" s="812">
        <f t="shared" si="9"/>
        <v>3859</v>
      </c>
    </row>
    <row r="189" spans="1:34" ht="12.75">
      <c r="A189" s="881"/>
      <c r="B189" s="801"/>
      <c r="C189" s="801"/>
      <c r="D189" s="810"/>
      <c r="E189" s="810" t="s">
        <v>1140</v>
      </c>
      <c r="F189" s="810"/>
      <c r="G189" s="810"/>
      <c r="H189" s="810"/>
      <c r="I189" s="810"/>
      <c r="J189" s="810"/>
      <c r="K189" s="810"/>
      <c r="L189" s="810"/>
      <c r="M189" s="810"/>
      <c r="N189" s="810"/>
      <c r="O189" s="810"/>
      <c r="P189" s="810"/>
      <c r="Q189" s="810"/>
      <c r="R189" s="810"/>
      <c r="S189" s="810"/>
      <c r="T189" s="810"/>
      <c r="U189" s="809"/>
      <c r="V189" s="850"/>
      <c r="W189" s="811"/>
      <c r="X189" s="811"/>
      <c r="Y189" s="811"/>
      <c r="Z189" s="811">
        <v>1992</v>
      </c>
      <c r="AA189" s="812">
        <f t="shared" si="8"/>
        <v>1992</v>
      </c>
      <c r="AC189" s="850"/>
      <c r="AD189" s="811"/>
      <c r="AE189" s="811"/>
      <c r="AF189" s="811"/>
      <c r="AG189" s="811">
        <v>3859</v>
      </c>
      <c r="AH189" s="812">
        <f t="shared" si="9"/>
        <v>3859</v>
      </c>
    </row>
    <row r="190" spans="1:34" ht="12.75">
      <c r="A190" s="881" t="s">
        <v>917</v>
      </c>
      <c r="B190" s="801"/>
      <c r="C190" s="801"/>
      <c r="D190" s="810" t="s">
        <v>1143</v>
      </c>
      <c r="E190" s="810"/>
      <c r="F190" s="810"/>
      <c r="G190" s="810"/>
      <c r="H190" s="810"/>
      <c r="I190" s="810"/>
      <c r="J190" s="810"/>
      <c r="K190" s="810"/>
      <c r="L190" s="810"/>
      <c r="M190" s="810"/>
      <c r="N190" s="810"/>
      <c r="O190" s="810"/>
      <c r="P190" s="810"/>
      <c r="Q190" s="810"/>
      <c r="R190" s="810"/>
      <c r="S190" s="810"/>
      <c r="T190" s="810"/>
      <c r="U190" s="809"/>
      <c r="V190" s="850"/>
      <c r="W190" s="811"/>
      <c r="X190" s="811"/>
      <c r="Y190" s="811"/>
      <c r="Z190" s="811">
        <v>-47831</v>
      </c>
      <c r="AA190" s="812">
        <f t="shared" si="8"/>
        <v>-47831</v>
      </c>
      <c r="AC190" s="850"/>
      <c r="AD190" s="811"/>
      <c r="AE190" s="811"/>
      <c r="AF190" s="811"/>
      <c r="AG190" s="811">
        <v>0</v>
      </c>
      <c r="AH190" s="812">
        <f t="shared" si="9"/>
        <v>0</v>
      </c>
    </row>
    <row r="191" spans="1:34" ht="12.75">
      <c r="A191" s="881" t="s">
        <v>918</v>
      </c>
      <c r="B191" s="801"/>
      <c r="C191" s="801"/>
      <c r="D191" s="810" t="s">
        <v>1144</v>
      </c>
      <c r="E191" s="810"/>
      <c r="F191" s="810"/>
      <c r="G191" s="810"/>
      <c r="H191" s="810"/>
      <c r="I191" s="810"/>
      <c r="J191" s="810"/>
      <c r="K191" s="810"/>
      <c r="L191" s="810"/>
      <c r="M191" s="810"/>
      <c r="N191" s="810"/>
      <c r="O191" s="810"/>
      <c r="P191" s="810"/>
      <c r="Q191" s="810"/>
      <c r="R191" s="810"/>
      <c r="S191" s="810"/>
      <c r="T191" s="810"/>
      <c r="U191" s="809"/>
      <c r="V191" s="850">
        <v>55</v>
      </c>
      <c r="W191" s="811">
        <v>43</v>
      </c>
      <c r="X191" s="811">
        <v>0</v>
      </c>
      <c r="Y191" s="811">
        <v>0</v>
      </c>
      <c r="Z191" s="811">
        <v>13</v>
      </c>
      <c r="AA191" s="812">
        <f t="shared" si="8"/>
        <v>111</v>
      </c>
      <c r="AC191" s="850">
        <v>37</v>
      </c>
      <c r="AD191" s="811">
        <v>29</v>
      </c>
      <c r="AE191" s="811">
        <v>0</v>
      </c>
      <c r="AF191" s="811">
        <v>0</v>
      </c>
      <c r="AG191" s="811">
        <v>4685</v>
      </c>
      <c r="AH191" s="812">
        <f t="shared" si="9"/>
        <v>4751</v>
      </c>
    </row>
    <row r="192" spans="1:34" ht="12.75">
      <c r="A192" s="883"/>
      <c r="B192" s="801"/>
      <c r="C192" s="801"/>
      <c r="D192" s="810"/>
      <c r="E192" s="810" t="s">
        <v>1135</v>
      </c>
      <c r="F192" s="810"/>
      <c r="G192" s="810"/>
      <c r="H192" s="810"/>
      <c r="I192" s="810"/>
      <c r="J192" s="810"/>
      <c r="K192" s="810"/>
      <c r="L192" s="810"/>
      <c r="M192" s="810"/>
      <c r="N192" s="810"/>
      <c r="O192" s="810"/>
      <c r="P192" s="810"/>
      <c r="Q192" s="810"/>
      <c r="R192" s="810"/>
      <c r="S192" s="810"/>
      <c r="T192" s="810"/>
      <c r="U192" s="809"/>
      <c r="V192" s="850"/>
      <c r="W192" s="811"/>
      <c r="X192" s="811"/>
      <c r="Y192" s="811"/>
      <c r="Z192" s="811"/>
      <c r="AA192" s="812"/>
      <c r="AC192" s="850"/>
      <c r="AD192" s="811"/>
      <c r="AE192" s="811"/>
      <c r="AF192" s="811"/>
      <c r="AG192" s="811"/>
      <c r="AH192" s="812"/>
    </row>
    <row r="193" spans="1:34" ht="12.75">
      <c r="A193" s="883" t="s">
        <v>1145</v>
      </c>
      <c r="B193" s="801"/>
      <c r="C193" s="801" t="s">
        <v>1146</v>
      </c>
      <c r="D193" s="801"/>
      <c r="E193" s="801"/>
      <c r="F193" s="801"/>
      <c r="G193" s="801"/>
      <c r="H193" s="801"/>
      <c r="I193" s="801"/>
      <c r="J193" s="801"/>
      <c r="K193" s="801"/>
      <c r="L193" s="801"/>
      <c r="M193" s="801"/>
      <c r="N193" s="801"/>
      <c r="O193" s="801"/>
      <c r="P193" s="801"/>
      <c r="Q193" s="801"/>
      <c r="R193" s="801"/>
      <c r="S193" s="801"/>
      <c r="T193" s="801"/>
      <c r="U193" s="802" t="s">
        <v>1147</v>
      </c>
      <c r="V193" s="849">
        <f>V184+V186+V188+V191</f>
        <v>55</v>
      </c>
      <c r="W193" s="849">
        <f>W184+W186+W188+W191</f>
        <v>43</v>
      </c>
      <c r="X193" s="849">
        <f>X184+X186+X188+X191</f>
        <v>0</v>
      </c>
      <c r="Y193" s="849">
        <f>Y184+Y186+Y188+Y191</f>
        <v>0</v>
      </c>
      <c r="Z193" s="849">
        <f>Z184+Z186+Z188+Z190+Z191</f>
        <v>-45826</v>
      </c>
      <c r="AA193" s="808">
        <f>SUM(V193:Z193)</f>
        <v>-45728</v>
      </c>
      <c r="AC193" s="849">
        <f>AC184+AC186+AC188+AC191</f>
        <v>37</v>
      </c>
      <c r="AD193" s="849">
        <f>AD184+AD186+AD188+AD191</f>
        <v>29</v>
      </c>
      <c r="AE193" s="849">
        <f>AE184+AE186+AE188+AE191</f>
        <v>0</v>
      </c>
      <c r="AF193" s="849">
        <f>AF184+AF186+AF188+AF191</f>
        <v>0</v>
      </c>
      <c r="AG193" s="849">
        <f>AG184+AG186+AG188+AG190+AG191</f>
        <v>8544</v>
      </c>
      <c r="AH193" s="808">
        <f>SUM(AC193:AG193)</f>
        <v>8610</v>
      </c>
    </row>
    <row r="194" spans="1:34" ht="12.75">
      <c r="A194" s="886" t="s">
        <v>928</v>
      </c>
      <c r="B194" s="801"/>
      <c r="C194" s="800" t="s">
        <v>1148</v>
      </c>
      <c r="D194" s="801"/>
      <c r="E194" s="801"/>
      <c r="F194" s="801"/>
      <c r="G194" s="801"/>
      <c r="H194" s="801"/>
      <c r="I194" s="801"/>
      <c r="J194" s="801"/>
      <c r="K194" s="801"/>
      <c r="L194" s="801"/>
      <c r="M194" s="801"/>
      <c r="N194" s="801"/>
      <c r="O194" s="801"/>
      <c r="P194" s="801"/>
      <c r="Q194" s="801"/>
      <c r="R194" s="801"/>
      <c r="S194" s="801"/>
      <c r="T194" s="801"/>
      <c r="U194" s="802" t="s">
        <v>1149</v>
      </c>
      <c r="V194" s="843">
        <f>V183-V193</f>
        <v>31031</v>
      </c>
      <c r="W194" s="803">
        <f>W183-W193</f>
        <v>17839</v>
      </c>
      <c r="X194" s="803">
        <f>X183-X193</f>
        <v>52</v>
      </c>
      <c r="Y194" s="803">
        <f>Y183-Y193</f>
        <v>10</v>
      </c>
      <c r="Z194" s="803">
        <f>Z183-Z193</f>
        <v>132183</v>
      </c>
      <c r="AA194" s="804">
        <f>SUM(V194:Z194)</f>
        <v>181115</v>
      </c>
      <c r="AC194" s="843">
        <f>AC183-AC193</f>
        <v>47191</v>
      </c>
      <c r="AD194" s="803">
        <f>AD183-AD193</f>
        <v>37107</v>
      </c>
      <c r="AE194" s="803">
        <f>AE183-AE193</f>
        <v>111</v>
      </c>
      <c r="AF194" s="803">
        <f>AF183-AF193</f>
        <v>10</v>
      </c>
      <c r="AG194" s="803">
        <f>AG183-AG193</f>
        <v>122667</v>
      </c>
      <c r="AH194" s="804">
        <f>SUM(AC194:AG194)</f>
        <v>207086</v>
      </c>
    </row>
    <row r="195" spans="1:34" ht="12.75">
      <c r="A195" s="886" t="s">
        <v>1014</v>
      </c>
      <c r="B195" s="801"/>
      <c r="C195" s="800" t="s">
        <v>1150</v>
      </c>
      <c r="D195" s="801"/>
      <c r="E195" s="801"/>
      <c r="F195" s="801"/>
      <c r="G195" s="801"/>
      <c r="H195" s="801"/>
      <c r="I195" s="801"/>
      <c r="J195" s="801"/>
      <c r="K195" s="801"/>
      <c r="L195" s="801"/>
      <c r="M195" s="801"/>
      <c r="N195" s="801"/>
      <c r="O195" s="801"/>
      <c r="P195" s="801"/>
      <c r="Q195" s="801"/>
      <c r="R195" s="801"/>
      <c r="S195" s="801"/>
      <c r="T195" s="801"/>
      <c r="U195" s="802" t="s">
        <v>1151</v>
      </c>
      <c r="V195" s="843">
        <f>V172+V194</f>
        <v>-31133</v>
      </c>
      <c r="W195" s="843">
        <f>W172+W194</f>
        <v>130949</v>
      </c>
      <c r="X195" s="843">
        <f>X172+X194</f>
        <v>4847</v>
      </c>
      <c r="Y195" s="843">
        <f>Y172+Y194</f>
        <v>29</v>
      </c>
      <c r="Z195" s="843">
        <f>Z172+Z194</f>
        <v>192638</v>
      </c>
      <c r="AA195" s="804">
        <f>SUM(V195:Z195)</f>
        <v>297330</v>
      </c>
      <c r="AC195" s="843">
        <f>AC172+AC194</f>
        <v>166106</v>
      </c>
      <c r="AD195" s="843">
        <f>AD172+AD194</f>
        <v>86811</v>
      </c>
      <c r="AE195" s="843">
        <f>AE172+AE194</f>
        <v>48</v>
      </c>
      <c r="AF195" s="843">
        <f>AF172+AF194</f>
        <v>110</v>
      </c>
      <c r="AG195" s="843">
        <f>AG172+AG194</f>
        <v>166783</v>
      </c>
      <c r="AH195" s="804">
        <f>SUM(AC195:AG195)</f>
        <v>419858</v>
      </c>
    </row>
    <row r="196" spans="1:34" ht="12.75">
      <c r="A196" s="883" t="s">
        <v>1152</v>
      </c>
      <c r="B196" s="801"/>
      <c r="C196" s="801" t="s">
        <v>1153</v>
      </c>
      <c r="D196" s="801"/>
      <c r="E196" s="801"/>
      <c r="F196" s="801"/>
      <c r="G196" s="801"/>
      <c r="H196" s="801"/>
      <c r="I196" s="801"/>
      <c r="J196" s="801"/>
      <c r="K196" s="801"/>
      <c r="L196" s="801"/>
      <c r="M196" s="801"/>
      <c r="N196" s="801"/>
      <c r="O196" s="801"/>
      <c r="P196" s="801"/>
      <c r="Q196" s="801"/>
      <c r="R196" s="801"/>
      <c r="S196" s="801"/>
      <c r="T196" s="801"/>
      <c r="U196" s="802"/>
      <c r="V196" s="844">
        <v>0</v>
      </c>
      <c r="W196" s="845">
        <v>24540</v>
      </c>
      <c r="X196" s="845">
        <v>908</v>
      </c>
      <c r="Y196" s="845">
        <v>6</v>
      </c>
      <c r="Z196" s="845">
        <v>979</v>
      </c>
      <c r="AA196" s="846">
        <f>SUM(V196:Z196)</f>
        <v>26433</v>
      </c>
      <c r="AC196" s="844">
        <v>35775</v>
      </c>
      <c r="AD196" s="845">
        <v>18697</v>
      </c>
      <c r="AE196" s="845">
        <v>10</v>
      </c>
      <c r="AF196" s="845">
        <v>23</v>
      </c>
      <c r="AG196" s="845">
        <v>104</v>
      </c>
      <c r="AH196" s="846">
        <f>SUM(AC196:AG196)</f>
        <v>54609</v>
      </c>
    </row>
    <row r="197" spans="1:34" ht="12.75">
      <c r="A197" s="886" t="s">
        <v>1024</v>
      </c>
      <c r="B197" s="800"/>
      <c r="C197" s="800" t="s">
        <v>1012</v>
      </c>
      <c r="D197" s="800"/>
      <c r="E197" s="801"/>
      <c r="F197" s="801"/>
      <c r="G197" s="801"/>
      <c r="H197" s="801"/>
      <c r="I197" s="801"/>
      <c r="J197" s="801"/>
      <c r="K197" s="801"/>
      <c r="L197" s="801"/>
      <c r="M197" s="801"/>
      <c r="N197" s="801"/>
      <c r="O197" s="801"/>
      <c r="P197" s="801"/>
      <c r="Q197" s="801"/>
      <c r="R197" s="801"/>
      <c r="S197" s="801"/>
      <c r="T197" s="801"/>
      <c r="U197" s="802" t="s">
        <v>1154</v>
      </c>
      <c r="V197" s="843">
        <f>V195-V196</f>
        <v>-31133</v>
      </c>
      <c r="W197" s="803">
        <f>W195-W196</f>
        <v>106409</v>
      </c>
      <c r="X197" s="803">
        <f>X195-X196</f>
        <v>3939</v>
      </c>
      <c r="Y197" s="803">
        <f>Y195-Y196</f>
        <v>23</v>
      </c>
      <c r="Z197" s="803">
        <f>Z195-Z196</f>
        <v>191659</v>
      </c>
      <c r="AA197" s="804">
        <f>SUM(V197:Z197)</f>
        <v>270897</v>
      </c>
      <c r="AC197" s="843">
        <f>AC195-AC196</f>
        <v>130331</v>
      </c>
      <c r="AD197" s="803">
        <f>AD195-AD196</f>
        <v>68114</v>
      </c>
      <c r="AE197" s="803">
        <f>AE195-AE196</f>
        <v>38</v>
      </c>
      <c r="AF197" s="803">
        <f>AF195-AF196</f>
        <v>87</v>
      </c>
      <c r="AG197" s="803">
        <f>AG195-AG196</f>
        <v>166679</v>
      </c>
      <c r="AH197" s="804">
        <f>SUM(AC197:AG197)</f>
        <v>365249</v>
      </c>
    </row>
  </sheetData>
  <sheetProtection password="CF21" sheet="1" objects="1" scenarios="1"/>
  <mergeCells count="16">
    <mergeCell ref="A145:AA145"/>
    <mergeCell ref="AC145:AH145"/>
    <mergeCell ref="A78:AA78"/>
    <mergeCell ref="AC78:AH78"/>
    <mergeCell ref="B80:M80"/>
    <mergeCell ref="A143:AA143"/>
    <mergeCell ref="AC143:AH143"/>
    <mergeCell ref="A144:AA144"/>
    <mergeCell ref="AC144:AH144"/>
    <mergeCell ref="A3:AA3"/>
    <mergeCell ref="AC3:AH3"/>
    <mergeCell ref="A4:AA4"/>
    <mergeCell ref="AC4:AH4"/>
    <mergeCell ref="B6:M6"/>
    <mergeCell ref="A77:AA77"/>
    <mergeCell ref="AC77:AH77"/>
  </mergeCells>
  <printOptions/>
  <pageMargins left="0.5511811023622047" right="0.7086614173228347" top="0.31496062992125984" bottom="0.4330708661417323" header="0.1968503937007874" footer="0.31496062992125984"/>
  <pageSetup fitToHeight="3" horizontalDpi="600" verticalDpi="600" orientation="landscape" paperSize="9" scale="60" r:id="rId1"/>
  <headerFooter>
    <oddFooter>&amp;L2021. évi Kiegészítő melléklet</oddFooter>
  </headerFooter>
  <rowBreaks count="2" manualBreakCount="2">
    <brk id="71" max="33" man="1"/>
    <brk id="13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3:O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15.375" style="0" customWidth="1"/>
    <col min="3" max="3" width="5.875" style="0" customWidth="1"/>
    <col min="4" max="4" width="10.125" style="0" bestFit="1" customWidth="1"/>
    <col min="5" max="5" width="17.00390625" style="0" customWidth="1"/>
    <col min="8" max="8" width="19.625" style="0" customWidth="1"/>
    <col min="9" max="9" width="9.125" style="0" hidden="1" customWidth="1"/>
    <col min="10" max="10" width="10.125" style="0" hidden="1" customWidth="1"/>
    <col min="11" max="11" width="9.125" style="0" hidden="1" customWidth="1"/>
    <col min="12" max="12" width="9.125" style="0" customWidth="1"/>
  </cols>
  <sheetData>
    <row r="3" ht="12.75">
      <c r="A3" t="s">
        <v>1155</v>
      </c>
    </row>
    <row r="4" ht="12.75">
      <c r="A4" t="s">
        <v>1156</v>
      </c>
    </row>
    <row r="5" ht="12.75">
      <c r="A5" t="s">
        <v>1157</v>
      </c>
    </row>
    <row r="6" ht="12.75">
      <c r="A6" t="s">
        <v>1158</v>
      </c>
    </row>
    <row r="8" ht="12.75">
      <c r="A8" s="346" t="s">
        <v>1199</v>
      </c>
    </row>
    <row r="11" spans="1:2" ht="12.75">
      <c r="A11" s="346" t="s">
        <v>14</v>
      </c>
      <c r="B11" s="468" t="s">
        <v>1159</v>
      </c>
    </row>
    <row r="12" spans="1:2" ht="12.75">
      <c r="A12" s="346"/>
      <c r="B12" s="468"/>
    </row>
    <row r="13" spans="1:8" ht="12.75">
      <c r="A13" s="346"/>
      <c r="B13" s="932" t="s">
        <v>1160</v>
      </c>
      <c r="C13" s="934" t="s">
        <v>640</v>
      </c>
      <c r="D13" s="936" t="s">
        <v>1161</v>
      </c>
      <c r="E13" s="936"/>
      <c r="F13" s="936"/>
      <c r="G13" s="936"/>
      <c r="H13" s="936"/>
    </row>
    <row r="14" spans="1:8" ht="12.75">
      <c r="A14" s="346"/>
      <c r="B14" s="933"/>
      <c r="C14" s="935"/>
      <c r="D14" s="937" t="s">
        <v>1162</v>
      </c>
      <c r="E14" s="928"/>
      <c r="F14" s="928"/>
      <c r="G14" s="928"/>
      <c r="H14" s="928"/>
    </row>
    <row r="15" spans="1:7" ht="12.75">
      <c r="A15" s="465"/>
      <c r="B15" s="464"/>
      <c r="C15" s="466"/>
      <c r="D15" s="466"/>
      <c r="E15" s="445"/>
      <c r="F15" s="466"/>
      <c r="G15" s="466"/>
    </row>
    <row r="16" spans="1:7" ht="12.75">
      <c r="A16" s="465"/>
      <c r="B16" s="443"/>
      <c r="C16" s="437"/>
      <c r="D16" s="437"/>
      <c r="E16" s="442"/>
      <c r="F16" s="437"/>
      <c r="G16" s="437"/>
    </row>
    <row r="17" spans="1:10" ht="12.75">
      <c r="A17" s="465"/>
      <c r="B17" s="443"/>
      <c r="C17" s="909">
        <v>6346758</v>
      </c>
      <c r="D17" s="938"/>
      <c r="E17" s="938"/>
      <c r="F17" s="905" t="s">
        <v>640</v>
      </c>
      <c r="G17" s="939">
        <f>C17/J19</f>
        <v>0.6697141033745824</v>
      </c>
      <c r="H17" s="935" t="s">
        <v>1163</v>
      </c>
      <c r="J17" s="889">
        <v>33172193</v>
      </c>
    </row>
    <row r="18" spans="1:10" ht="12.75">
      <c r="A18" s="465"/>
      <c r="B18" s="443"/>
      <c r="C18" s="940" t="s">
        <v>1200</v>
      </c>
      <c r="D18" s="941"/>
      <c r="E18" s="941"/>
      <c r="F18" s="905"/>
      <c r="G18" s="939"/>
      <c r="H18" s="935"/>
      <c r="J18" s="891">
        <f>D37+D39+D40</f>
        <v>23695376</v>
      </c>
    </row>
    <row r="19" spans="1:10" ht="12.75">
      <c r="A19" s="465"/>
      <c r="B19" s="443"/>
      <c r="C19" s="442"/>
      <c r="D19" s="890"/>
      <c r="E19" s="890"/>
      <c r="F19" s="658"/>
      <c r="G19" s="888"/>
      <c r="H19" s="887"/>
      <c r="J19" s="889">
        <f>J17-J18</f>
        <v>9476817</v>
      </c>
    </row>
    <row r="20" spans="1:10" ht="12.75">
      <c r="A20" s="465"/>
      <c r="B20" s="443"/>
      <c r="C20" s="442"/>
      <c r="D20" s="890"/>
      <c r="E20" s="890"/>
      <c r="F20" s="658"/>
      <c r="G20" s="888"/>
      <c r="H20" s="887"/>
      <c r="J20" s="892"/>
    </row>
    <row r="21" spans="1:10" ht="12.75">
      <c r="A21" s="465"/>
      <c r="B21" s="443"/>
      <c r="C21" s="442"/>
      <c r="D21" s="890"/>
      <c r="E21" s="890"/>
      <c r="F21" s="658"/>
      <c r="G21" s="888"/>
      <c r="H21" s="887"/>
      <c r="J21" s="892"/>
    </row>
    <row r="22" spans="1:10" ht="12.75">
      <c r="A22" s="465"/>
      <c r="B22" s="893" t="s">
        <v>1164</v>
      </c>
      <c r="C22" s="442" t="s">
        <v>640</v>
      </c>
      <c r="D22" s="890" t="s">
        <v>1165</v>
      </c>
      <c r="E22" s="890"/>
      <c r="F22" s="658"/>
      <c r="G22" s="888"/>
      <c r="H22" s="887"/>
      <c r="J22" s="892"/>
    </row>
    <row r="23" spans="1:10" ht="12.75">
      <c r="A23" s="465"/>
      <c r="B23" s="893"/>
      <c r="C23" s="442"/>
      <c r="D23" s="890" t="s">
        <v>1166</v>
      </c>
      <c r="E23" s="890"/>
      <c r="F23" s="658"/>
      <c r="G23" s="888"/>
      <c r="H23" s="887"/>
      <c r="J23" s="892"/>
    </row>
    <row r="24" spans="1:10" ht="12.75">
      <c r="A24" s="465"/>
      <c r="B24" s="893"/>
      <c r="C24" s="442"/>
      <c r="D24" s="890" t="s">
        <v>1167</v>
      </c>
      <c r="E24" s="890"/>
      <c r="F24" s="658"/>
      <c r="G24" s="888"/>
      <c r="H24" s="887"/>
      <c r="J24" s="892"/>
    </row>
    <row r="25" spans="1:10" ht="12.75">
      <c r="A25" s="465"/>
      <c r="B25" s="893"/>
      <c r="C25" s="442"/>
      <c r="D25" s="890"/>
      <c r="E25" s="890"/>
      <c r="F25" s="658"/>
      <c r="G25" s="888"/>
      <c r="H25" s="887"/>
      <c r="J25" s="892"/>
    </row>
    <row r="26" spans="1:10" ht="12.75">
      <c r="A26" s="465"/>
      <c r="B26" s="893" t="s">
        <v>1168</v>
      </c>
      <c r="C26" s="442" t="s">
        <v>640</v>
      </c>
      <c r="D26" s="890" t="s">
        <v>1169</v>
      </c>
      <c r="E26" s="890"/>
      <c r="F26" s="658"/>
      <c r="G26" s="888"/>
      <c r="H26" s="887"/>
      <c r="J26" s="892"/>
    </row>
    <row r="27" spans="1:10" ht="12.75">
      <c r="A27" s="465"/>
      <c r="B27" s="893"/>
      <c r="C27" s="442"/>
      <c r="D27" s="890" t="s">
        <v>1170</v>
      </c>
      <c r="E27" s="890"/>
      <c r="F27" s="658"/>
      <c r="G27" s="888"/>
      <c r="H27" s="887"/>
      <c r="J27" s="892"/>
    </row>
    <row r="28" spans="1:10" ht="12.75">
      <c r="A28" s="465"/>
      <c r="B28" s="893"/>
      <c r="C28" s="442"/>
      <c r="D28" s="890"/>
      <c r="E28" s="890"/>
      <c r="F28" s="658"/>
      <c r="G28" s="888"/>
      <c r="H28" s="887"/>
      <c r="J28" s="892"/>
    </row>
    <row r="29" spans="1:10" ht="12.75">
      <c r="A29" s="465"/>
      <c r="B29" s="893" t="s">
        <v>1171</v>
      </c>
      <c r="C29" s="442" t="s">
        <v>640</v>
      </c>
      <c r="D29" s="890" t="s">
        <v>1172</v>
      </c>
      <c r="E29" s="890"/>
      <c r="F29" s="658"/>
      <c r="G29" s="888"/>
      <c r="H29" s="887"/>
      <c r="J29" s="892"/>
    </row>
    <row r="30" spans="1:10" ht="12.75">
      <c r="A30" s="465"/>
      <c r="B30" s="893"/>
      <c r="C30" s="442"/>
      <c r="D30" s="890" t="s">
        <v>1173</v>
      </c>
      <c r="E30" s="890"/>
      <c r="F30" s="658"/>
      <c r="G30" s="888"/>
      <c r="H30" s="887"/>
      <c r="J30" s="892"/>
    </row>
    <row r="31" spans="1:10" ht="12.75">
      <c r="A31" s="465"/>
      <c r="B31" s="893"/>
      <c r="C31" s="442"/>
      <c r="D31" s="890"/>
      <c r="E31" s="890"/>
      <c r="F31" s="658"/>
      <c r="G31" s="888"/>
      <c r="H31" s="887"/>
      <c r="J31" s="892"/>
    </row>
    <row r="32" spans="1:10" ht="12.75">
      <c r="A32" s="465"/>
      <c r="B32" s="893" t="s">
        <v>1174</v>
      </c>
      <c r="C32" s="442" t="s">
        <v>640</v>
      </c>
      <c r="D32" s="890" t="s">
        <v>1175</v>
      </c>
      <c r="E32" s="890"/>
      <c r="F32" s="658"/>
      <c r="G32" s="888"/>
      <c r="H32" s="887"/>
      <c r="J32" s="892"/>
    </row>
    <row r="33" spans="1:10" ht="12.75">
      <c r="A33" s="465"/>
      <c r="B33" s="443"/>
      <c r="C33" s="442"/>
      <c r="D33" s="890" t="s">
        <v>1176</v>
      </c>
      <c r="E33" s="890"/>
      <c r="F33" s="658"/>
      <c r="G33" s="888"/>
      <c r="H33" s="887"/>
      <c r="J33" s="892"/>
    </row>
    <row r="34" spans="1:10" ht="12.75">
      <c r="A34" s="465"/>
      <c r="B34" s="443"/>
      <c r="C34" s="442"/>
      <c r="D34" s="890" t="s">
        <v>1177</v>
      </c>
      <c r="E34" s="890"/>
      <c r="F34" s="658"/>
      <c r="G34" s="888"/>
      <c r="H34" s="887"/>
      <c r="J34" s="892"/>
    </row>
    <row r="35" spans="1:10" ht="12.75">
      <c r="A35" s="465"/>
      <c r="B35" s="443"/>
      <c r="C35" s="442"/>
      <c r="D35" s="890"/>
      <c r="E35" s="890"/>
      <c r="F35" s="658"/>
      <c r="G35" s="888"/>
      <c r="H35" s="887"/>
      <c r="J35" s="892"/>
    </row>
    <row r="36" spans="1:10" ht="12.75">
      <c r="A36" s="465"/>
      <c r="B36" s="443"/>
      <c r="C36" s="442"/>
      <c r="D36" s="890"/>
      <c r="E36" s="890"/>
      <c r="F36" s="658"/>
      <c r="G36" s="888"/>
      <c r="H36" s="887"/>
      <c r="J36" s="892"/>
    </row>
    <row r="37" spans="1:10" ht="12.75">
      <c r="A37" s="465"/>
      <c r="B37" s="893" t="s">
        <v>1164</v>
      </c>
      <c r="C37" s="442" t="s">
        <v>640</v>
      </c>
      <c r="D37" s="890">
        <v>23047570</v>
      </c>
      <c r="E37" s="890"/>
      <c r="F37" s="658"/>
      <c r="G37" s="888"/>
      <c r="H37" s="887"/>
      <c r="J37" s="892"/>
    </row>
    <row r="38" spans="1:10" ht="12.75">
      <c r="A38" s="465"/>
      <c r="B38" s="893" t="s">
        <v>1168</v>
      </c>
      <c r="C38" s="442" t="s">
        <v>640</v>
      </c>
      <c r="D38" s="890">
        <v>0</v>
      </c>
      <c r="E38" s="890"/>
      <c r="F38" s="658"/>
      <c r="G38" s="888"/>
      <c r="H38" s="887"/>
      <c r="J38" s="892"/>
    </row>
    <row r="39" spans="1:10" ht="12.75">
      <c r="A39" s="465"/>
      <c r="B39" s="893" t="s">
        <v>1171</v>
      </c>
      <c r="C39" s="442" t="s">
        <v>640</v>
      </c>
      <c r="D39" s="890">
        <v>81216</v>
      </c>
      <c r="E39" s="890"/>
      <c r="F39" s="658"/>
      <c r="G39" s="888"/>
      <c r="H39" s="887"/>
      <c r="J39" s="892"/>
    </row>
    <row r="40" spans="1:10" ht="12.75">
      <c r="A40" s="465"/>
      <c r="B40" s="893" t="s">
        <v>1174</v>
      </c>
      <c r="C40" s="442"/>
      <c r="D40" s="890">
        <f>4779+485268+76543</f>
        <v>566590</v>
      </c>
      <c r="E40" s="890"/>
      <c r="F40" s="658"/>
      <c r="G40" s="888"/>
      <c r="H40" s="887"/>
      <c r="J40" s="892"/>
    </row>
    <row r="41" spans="1:10" ht="12.75">
      <c r="A41" s="465"/>
      <c r="B41" s="443"/>
      <c r="C41" s="442"/>
      <c r="D41" s="890"/>
      <c r="E41" s="890"/>
      <c r="F41" s="658"/>
      <c r="G41" s="888"/>
      <c r="H41" s="887"/>
      <c r="J41" s="892"/>
    </row>
    <row r="42" spans="1:7" ht="12.75">
      <c r="A42" s="465"/>
      <c r="B42" s="481"/>
      <c r="C42" s="466"/>
      <c r="D42" s="466"/>
      <c r="E42" s="445"/>
      <c r="F42" s="466"/>
      <c r="G42" s="466"/>
    </row>
    <row r="43" spans="1:15" ht="12.75">
      <c r="A43" s="346" t="s">
        <v>15</v>
      </c>
      <c r="B43" s="346" t="s">
        <v>1178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</row>
    <row r="44" spans="1:2" ht="12.75">
      <c r="A44" s="346"/>
      <c r="B44" s="468"/>
    </row>
    <row r="45" spans="1:8" ht="12.75">
      <c r="A45" s="346"/>
      <c r="B45" s="932" t="s">
        <v>1179</v>
      </c>
      <c r="C45" s="934" t="s">
        <v>640</v>
      </c>
      <c r="D45" s="942" t="s">
        <v>1180</v>
      </c>
      <c r="E45" s="942"/>
      <c r="F45" s="942"/>
      <c r="G45" s="942"/>
      <c r="H45" s="942"/>
    </row>
    <row r="46" spans="1:8" ht="12.75">
      <c r="A46" s="346"/>
      <c r="B46" s="933"/>
      <c r="C46" s="935"/>
      <c r="D46" s="943" t="s">
        <v>1181</v>
      </c>
      <c r="E46" s="943"/>
      <c r="F46" s="943"/>
      <c r="G46" s="943"/>
      <c r="H46" s="943"/>
    </row>
    <row r="48" spans="10:12" ht="12.75">
      <c r="J48" s="944">
        <f>25426668-23047570-76543</f>
        <v>2302555</v>
      </c>
      <c r="K48" s="945"/>
      <c r="L48" s="945"/>
    </row>
    <row r="49" spans="3:12" ht="12.75">
      <c r="C49" s="944" t="s">
        <v>1201</v>
      </c>
      <c r="D49" s="945"/>
      <c r="E49" s="945"/>
      <c r="F49" s="905" t="s">
        <v>640</v>
      </c>
      <c r="G49" s="939">
        <f>J48/J49</f>
        <v>0.2429671270427613</v>
      </c>
      <c r="H49" s="935" t="s">
        <v>1182</v>
      </c>
      <c r="J49" s="946">
        <f>33172193-23047570-81216-566590</f>
        <v>9476817</v>
      </c>
      <c r="K49" s="947"/>
      <c r="L49" s="947"/>
    </row>
    <row r="50" spans="3:8" ht="12.75">
      <c r="C50" s="946" t="s">
        <v>1202</v>
      </c>
      <c r="D50" s="947"/>
      <c r="E50" s="947"/>
      <c r="F50" s="905"/>
      <c r="G50" s="939"/>
      <c r="H50" s="935"/>
    </row>
    <row r="51" spans="3:8" ht="12.75">
      <c r="C51" s="445"/>
      <c r="D51" s="894"/>
      <c r="E51" s="894"/>
      <c r="F51" s="658"/>
      <c r="G51" s="888"/>
      <c r="H51" s="887"/>
    </row>
    <row r="52" spans="3:8" ht="12.75">
      <c r="C52" s="445"/>
      <c r="D52" s="894"/>
      <c r="E52" s="894"/>
      <c r="F52" s="658"/>
      <c r="G52" s="888"/>
      <c r="H52" s="887"/>
    </row>
    <row r="53" spans="3:8" ht="12.75">
      <c r="C53" s="445"/>
      <c r="D53" s="894"/>
      <c r="E53" s="894"/>
      <c r="F53" s="658"/>
      <c r="G53" s="888"/>
      <c r="H53" s="887"/>
    </row>
    <row r="54" spans="2:10" ht="15">
      <c r="B54" s="895" t="s">
        <v>1183</v>
      </c>
      <c r="C54" s="445" t="s">
        <v>640</v>
      </c>
      <c r="D54" s="890" t="s">
        <v>1175</v>
      </c>
      <c r="E54" s="890"/>
      <c r="F54" s="658"/>
      <c r="G54" s="888"/>
      <c r="H54" s="887"/>
      <c r="J54" s="892"/>
    </row>
    <row r="55" spans="3:10" ht="12.75">
      <c r="C55" s="445"/>
      <c r="D55" s="890" t="s">
        <v>1176</v>
      </c>
      <c r="E55" s="890"/>
      <c r="F55" s="658"/>
      <c r="G55" s="888"/>
      <c r="H55" s="887"/>
      <c r="J55" s="892"/>
    </row>
    <row r="56" spans="3:10" ht="12.75">
      <c r="C56" s="445"/>
      <c r="D56" s="890" t="s">
        <v>1177</v>
      </c>
      <c r="E56" s="890"/>
      <c r="F56" s="658"/>
      <c r="G56" s="888"/>
      <c r="H56" s="887"/>
      <c r="J56" s="892"/>
    </row>
    <row r="57" spans="3:8" ht="12.75">
      <c r="C57" s="445"/>
      <c r="D57" s="894"/>
      <c r="E57" s="894"/>
      <c r="F57" s="658"/>
      <c r="G57" s="888"/>
      <c r="H57" s="887"/>
    </row>
    <row r="58" spans="2:10" ht="15">
      <c r="B58" s="895" t="s">
        <v>1184</v>
      </c>
      <c r="C58" s="445" t="s">
        <v>640</v>
      </c>
      <c r="D58" s="890" t="s">
        <v>1175</v>
      </c>
      <c r="E58" s="890"/>
      <c r="F58" s="658"/>
      <c r="G58" s="888"/>
      <c r="H58" s="887"/>
      <c r="J58" s="892"/>
    </row>
    <row r="59" spans="3:10" ht="12.75">
      <c r="C59" s="445"/>
      <c r="D59" s="890" t="s">
        <v>1185</v>
      </c>
      <c r="E59" s="890"/>
      <c r="F59" s="658"/>
      <c r="G59" s="888"/>
      <c r="H59" s="887"/>
      <c r="J59" s="892"/>
    </row>
    <row r="60" spans="3:10" ht="12.75">
      <c r="C60" s="445"/>
      <c r="D60" s="890" t="s">
        <v>1186</v>
      </c>
      <c r="E60" s="890"/>
      <c r="F60" s="658"/>
      <c r="G60" s="888"/>
      <c r="H60" s="887"/>
      <c r="J60" s="892"/>
    </row>
    <row r="61" spans="3:10" ht="12.75">
      <c r="C61" s="445"/>
      <c r="D61" s="890"/>
      <c r="E61" s="890"/>
      <c r="F61" s="658"/>
      <c r="G61" s="888"/>
      <c r="H61" s="887"/>
      <c r="J61" s="892"/>
    </row>
    <row r="62" spans="3:10" ht="12.75">
      <c r="C62" s="445"/>
      <c r="D62" s="890"/>
      <c r="E62" s="890"/>
      <c r="F62" s="658"/>
      <c r="G62" s="888"/>
      <c r="H62" s="887"/>
      <c r="J62" s="892"/>
    </row>
    <row r="63" spans="2:10" ht="15">
      <c r="B63" s="895" t="s">
        <v>1183</v>
      </c>
      <c r="C63" s="445" t="s">
        <v>640</v>
      </c>
      <c r="D63" s="890">
        <f>D40</f>
        <v>566590</v>
      </c>
      <c r="E63" s="890"/>
      <c r="F63" s="658"/>
      <c r="G63" s="888"/>
      <c r="H63" s="887"/>
      <c r="J63" s="892"/>
    </row>
    <row r="64" spans="2:4" ht="15">
      <c r="B64" s="895" t="s">
        <v>1184</v>
      </c>
      <c r="D64" s="3">
        <v>76543</v>
      </c>
    </row>
    <row r="66" spans="1:2" ht="12.75">
      <c r="A66" s="346" t="s">
        <v>16</v>
      </c>
      <c r="B66" s="346" t="s">
        <v>621</v>
      </c>
    </row>
    <row r="68" spans="2:8" ht="12.75">
      <c r="B68" s="932" t="s">
        <v>1187</v>
      </c>
      <c r="C68" s="934" t="s">
        <v>640</v>
      </c>
      <c r="D68" s="936" t="s">
        <v>1188</v>
      </c>
      <c r="E68" s="936"/>
      <c r="F68" s="936"/>
      <c r="G68" s="936"/>
      <c r="H68" s="936"/>
    </row>
    <row r="69" spans="2:8" ht="12.75">
      <c r="B69" s="933"/>
      <c r="C69" s="935"/>
      <c r="D69" s="937" t="s">
        <v>1189</v>
      </c>
      <c r="E69" s="928"/>
      <c r="F69" s="928"/>
      <c r="G69" s="928"/>
      <c r="H69" s="928"/>
    </row>
    <row r="72" spans="3:10" ht="12.75">
      <c r="C72" s="909" t="s">
        <v>1203</v>
      </c>
      <c r="D72" s="938"/>
      <c r="E72" s="938"/>
      <c r="F72" s="905" t="s">
        <v>640</v>
      </c>
      <c r="G72" s="939">
        <f>J72/C73</f>
        <v>2.374811667004903</v>
      </c>
      <c r="H72" s="935" t="s">
        <v>1190</v>
      </c>
      <c r="J72" s="889">
        <f>67033+5561596</f>
        <v>5628629</v>
      </c>
    </row>
    <row r="73" spans="3:8" ht="12.75">
      <c r="C73" s="940">
        <v>2370137</v>
      </c>
      <c r="D73" s="941"/>
      <c r="E73" s="941"/>
      <c r="F73" s="905"/>
      <c r="G73" s="939"/>
      <c r="H73" s="935"/>
    </row>
  </sheetData>
  <sheetProtection password="CF21" sheet="1" objects="1" scenarios="1"/>
  <mergeCells count="29">
    <mergeCell ref="C50:E50"/>
    <mergeCell ref="B68:B69"/>
    <mergeCell ref="C68:C69"/>
    <mergeCell ref="D68:H68"/>
    <mergeCell ref="D69:H69"/>
    <mergeCell ref="C72:E72"/>
    <mergeCell ref="F72:F73"/>
    <mergeCell ref="G72:G73"/>
    <mergeCell ref="H72:H73"/>
    <mergeCell ref="C73:E73"/>
    <mergeCell ref="B45:B46"/>
    <mergeCell ref="C45:C46"/>
    <mergeCell ref="D45:H45"/>
    <mergeCell ref="D46:H46"/>
    <mergeCell ref="J48:L48"/>
    <mergeCell ref="C49:E49"/>
    <mergeCell ref="F49:F50"/>
    <mergeCell ref="G49:G50"/>
    <mergeCell ref="H49:H50"/>
    <mergeCell ref="J49:L49"/>
    <mergeCell ref="B13:B14"/>
    <mergeCell ref="C13:C14"/>
    <mergeCell ref="D13:H13"/>
    <mergeCell ref="D14:H14"/>
    <mergeCell ref="C17:E17"/>
    <mergeCell ref="F17:F18"/>
    <mergeCell ref="G17:G18"/>
    <mergeCell ref="H17:H18"/>
    <mergeCell ref="C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&amp;L22. számú tábla&amp;C&amp;"Arial CE,Félkövér"Debreceni Vízmű Zrt.
MEKH-mutatószámok
2021. év</oddHeader>
    <oddFooter>&amp;L2021. évi Kiegészítő melléklet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1">
    <tabColor theme="1"/>
  </sheetPr>
  <dimension ref="A1:E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75" style="0" bestFit="1" customWidth="1"/>
    <col min="2" max="2" width="17.875" style="0" bestFit="1" customWidth="1"/>
    <col min="3" max="3" width="11.625" style="0" customWidth="1"/>
    <col min="4" max="4" width="12.50390625" style="0" bestFit="1" customWidth="1"/>
    <col min="5" max="5" width="7.375" style="0" bestFit="1" customWidth="1"/>
  </cols>
  <sheetData>
    <row r="1" spans="1:2" ht="12.75">
      <c r="A1" t="s">
        <v>316</v>
      </c>
      <c r="B1" t="s">
        <v>1209</v>
      </c>
    </row>
    <row r="2" spans="1:2" ht="12.75">
      <c r="A2" s="346" t="s">
        <v>317</v>
      </c>
      <c r="B2" t="s">
        <v>229</v>
      </c>
    </row>
    <row r="3" spans="1:2" ht="12.75">
      <c r="A3" s="346" t="s">
        <v>318</v>
      </c>
      <c r="B3" t="s">
        <v>1208</v>
      </c>
    </row>
    <row r="4" spans="1:2" ht="12.75">
      <c r="A4" s="346" t="s">
        <v>319</v>
      </c>
      <c r="B4" t="s">
        <v>347</v>
      </c>
    </row>
    <row r="5" spans="1:2" ht="12.75">
      <c r="A5" s="346" t="s">
        <v>320</v>
      </c>
      <c r="B5" t="s">
        <v>61</v>
      </c>
    </row>
    <row r="6" spans="1:2" ht="12.75">
      <c r="A6" s="346" t="s">
        <v>321</v>
      </c>
      <c r="B6" t="s">
        <v>409</v>
      </c>
    </row>
    <row r="7" spans="1:2" ht="12.75">
      <c r="A7" s="346" t="s">
        <v>322</v>
      </c>
      <c r="B7" t="s">
        <v>1210</v>
      </c>
    </row>
    <row r="10" spans="2:4" ht="12.75">
      <c r="B10">
        <v>2020</v>
      </c>
      <c r="C10" t="s">
        <v>1206</v>
      </c>
      <c r="D10" s="347"/>
    </row>
    <row r="11" spans="1:5" ht="12.75">
      <c r="A11" s="348" t="s">
        <v>83</v>
      </c>
      <c r="B11" s="355">
        <v>2406425.00004</v>
      </c>
      <c r="C11" s="355">
        <v>2489401.00001</v>
      </c>
      <c r="D11" s="355"/>
      <c r="E11" s="356"/>
    </row>
    <row r="12" spans="1:5" ht="12.75">
      <c r="A12" s="349" t="s">
        <v>84</v>
      </c>
      <c r="B12" s="355">
        <v>2365663.00005</v>
      </c>
      <c r="C12" s="355">
        <v>2452986.00001</v>
      </c>
      <c r="D12" s="355"/>
      <c r="E12" s="356"/>
    </row>
    <row r="13" spans="1:5" ht="12.75">
      <c r="A13" s="350" t="s">
        <v>85</v>
      </c>
      <c r="B13" s="355">
        <v>2346361.00005</v>
      </c>
      <c r="C13" s="355">
        <v>2433913.00001</v>
      </c>
      <c r="D13" s="355"/>
      <c r="E13" s="356"/>
    </row>
    <row r="14" spans="1:5" ht="12.75">
      <c r="A14" s="351" t="s">
        <v>323</v>
      </c>
      <c r="B14" s="355">
        <v>1458049.99958</v>
      </c>
      <c r="C14" s="355">
        <v>1489441.00001</v>
      </c>
      <c r="D14" s="355"/>
      <c r="E14" s="356"/>
    </row>
    <row r="15" spans="1:5" ht="12.75">
      <c r="A15" s="352" t="s">
        <v>87</v>
      </c>
      <c r="B15" s="355">
        <v>1243753.99957</v>
      </c>
      <c r="C15" s="355">
        <v>1280935.00001</v>
      </c>
      <c r="D15" s="355"/>
      <c r="E15" s="356"/>
    </row>
    <row r="16" spans="1:5" ht="12.75">
      <c r="A16" s="352" t="s">
        <v>88</v>
      </c>
      <c r="B16" s="355">
        <v>214296.00001000002</v>
      </c>
      <c r="C16" s="355">
        <v>208506</v>
      </c>
      <c r="D16" s="355"/>
      <c r="E16" s="356"/>
    </row>
    <row r="17" spans="1:5" ht="12.75">
      <c r="A17" s="351" t="s">
        <v>324</v>
      </c>
      <c r="B17" s="355">
        <v>888311.0004700001</v>
      </c>
      <c r="C17" s="355">
        <v>944472</v>
      </c>
      <c r="D17" s="355"/>
      <c r="E17" s="356"/>
    </row>
    <row r="18" spans="1:5" ht="12.75">
      <c r="A18" s="352" t="s">
        <v>90</v>
      </c>
      <c r="B18" s="355">
        <v>259329.00016</v>
      </c>
      <c r="C18" s="355">
        <v>252970.99999999997</v>
      </c>
      <c r="D18" s="355"/>
      <c r="E18" s="356"/>
    </row>
    <row r="19" spans="1:5" ht="12.75">
      <c r="A19" s="352" t="s">
        <v>91</v>
      </c>
      <c r="B19" s="355">
        <v>628982.00031</v>
      </c>
      <c r="C19" s="355">
        <v>691501</v>
      </c>
      <c r="D19" s="355"/>
      <c r="E19" s="356"/>
    </row>
    <row r="20" spans="1:5" ht="12.75">
      <c r="A20" s="350" t="s">
        <v>92</v>
      </c>
      <c r="B20" s="355">
        <v>19302</v>
      </c>
      <c r="C20" s="355">
        <v>19073</v>
      </c>
      <c r="D20" s="355"/>
      <c r="E20" s="356"/>
    </row>
    <row r="21" spans="1:5" ht="12.75">
      <c r="A21" s="351" t="s">
        <v>325</v>
      </c>
      <c r="B21" s="355">
        <v>4471.999999999999</v>
      </c>
      <c r="C21" s="355">
        <v>4561</v>
      </c>
      <c r="D21" s="355"/>
      <c r="E21" s="356"/>
    </row>
    <row r="22" spans="1:5" ht="12.75">
      <c r="A22" s="352" t="s">
        <v>326</v>
      </c>
      <c r="B22" s="355">
        <v>0</v>
      </c>
      <c r="C22" s="355">
        <v>0</v>
      </c>
      <c r="D22" s="355"/>
      <c r="E22" s="356"/>
    </row>
    <row r="23" spans="1:5" ht="12.75">
      <c r="A23" s="352" t="s">
        <v>327</v>
      </c>
      <c r="B23" s="355">
        <v>4471.999999999999</v>
      </c>
      <c r="C23" s="355">
        <v>4561</v>
      </c>
      <c r="D23" s="355"/>
      <c r="E23" s="356"/>
    </row>
    <row r="24" spans="1:5" ht="12.75">
      <c r="A24" s="351" t="s">
        <v>328</v>
      </c>
      <c r="B24" s="355">
        <v>14830</v>
      </c>
      <c r="C24" s="355">
        <v>14511.999999999998</v>
      </c>
      <c r="D24" s="355"/>
      <c r="E24" s="356"/>
    </row>
    <row r="25" spans="1:5" ht="12.75">
      <c r="A25" s="352" t="s">
        <v>329</v>
      </c>
      <c r="B25" s="355">
        <v>0</v>
      </c>
      <c r="C25" s="355">
        <v>0</v>
      </c>
      <c r="D25" s="355"/>
      <c r="E25" s="356"/>
    </row>
    <row r="26" spans="1:5" ht="12.75">
      <c r="A26" s="352" t="s">
        <v>330</v>
      </c>
      <c r="B26" s="355">
        <v>14830</v>
      </c>
      <c r="C26" s="355">
        <v>14511.999999999998</v>
      </c>
      <c r="D26" s="355"/>
      <c r="E26" s="356"/>
    </row>
    <row r="27" spans="1:5" ht="12.75">
      <c r="A27" s="353" t="s">
        <v>95</v>
      </c>
      <c r="B27" s="355">
        <v>9514</v>
      </c>
      <c r="C27" s="355">
        <v>12080</v>
      </c>
      <c r="D27" s="355"/>
      <c r="E27" s="356"/>
    </row>
    <row r="28" spans="1:5" ht="12.75">
      <c r="A28" s="353" t="s">
        <v>96</v>
      </c>
      <c r="B28" s="355">
        <v>4375</v>
      </c>
      <c r="C28" s="355">
        <v>4290</v>
      </c>
      <c r="D28" s="355"/>
      <c r="E28" s="356"/>
    </row>
    <row r="29" spans="1:5" ht="12.75">
      <c r="A29" s="353" t="s">
        <v>97</v>
      </c>
      <c r="B29" s="355">
        <v>26872.999989999997</v>
      </c>
      <c r="C29" s="355">
        <v>20045.000000000004</v>
      </c>
      <c r="D29" s="355"/>
      <c r="E29" s="356"/>
    </row>
    <row r="30" spans="1:5" ht="12.75">
      <c r="A30" s="348" t="s">
        <v>98</v>
      </c>
      <c r="B30" s="355">
        <v>218220.99996000002</v>
      </c>
      <c r="C30" s="355">
        <v>218986.00001999998</v>
      </c>
      <c r="D30" s="355"/>
      <c r="E30" s="356"/>
    </row>
    <row r="31" spans="1:5" ht="12.75">
      <c r="A31" s="353" t="s">
        <v>99</v>
      </c>
      <c r="B31" s="355">
        <v>10864</v>
      </c>
      <c r="C31" s="355">
        <v>0</v>
      </c>
      <c r="D31" s="355"/>
      <c r="E31" s="356"/>
    </row>
    <row r="32" spans="1:5" ht="12.75">
      <c r="A32" s="353" t="s">
        <v>100</v>
      </c>
      <c r="B32" s="355">
        <v>32015.00002</v>
      </c>
      <c r="C32" s="355">
        <v>42847.99999999999</v>
      </c>
      <c r="D32" s="355"/>
      <c r="E32" s="356"/>
    </row>
    <row r="33" spans="1:5" ht="12.75">
      <c r="A33" s="354" t="s">
        <v>101</v>
      </c>
      <c r="B33" s="355">
        <v>1661</v>
      </c>
      <c r="C33" s="355">
        <v>593</v>
      </c>
      <c r="D33" s="354"/>
      <c r="E33" s="356"/>
    </row>
    <row r="34" spans="1:5" ht="12.75">
      <c r="A34" s="354" t="s">
        <v>102</v>
      </c>
      <c r="B34" s="355">
        <v>2816</v>
      </c>
      <c r="C34" s="355">
        <v>4368</v>
      </c>
      <c r="D34" s="354"/>
      <c r="E34" s="356"/>
    </row>
    <row r="35" spans="1:5" ht="12.75">
      <c r="A35" s="354" t="s">
        <v>103</v>
      </c>
      <c r="B35" s="355">
        <v>0</v>
      </c>
      <c r="C35" s="355">
        <v>11</v>
      </c>
      <c r="D35" s="354"/>
      <c r="E35" s="356"/>
    </row>
    <row r="36" spans="1:5" ht="14.25">
      <c r="A36" s="552" t="s">
        <v>724</v>
      </c>
      <c r="B36" s="355">
        <v>145361.99992000003</v>
      </c>
      <c r="C36" s="355">
        <v>142156.00009999998</v>
      </c>
      <c r="D36" s="552"/>
      <c r="E36" s="356"/>
    </row>
    <row r="37" spans="1:5" ht="12.75">
      <c r="A37" s="553" t="s">
        <v>725</v>
      </c>
      <c r="B37" s="355">
        <v>122293.99994000002</v>
      </c>
      <c r="C37" s="355">
        <v>124617.00009999998</v>
      </c>
      <c r="D37" s="553"/>
      <c r="E37" s="356"/>
    </row>
    <row r="38" spans="1:5" ht="12.75">
      <c r="A38" s="553" t="s">
        <v>726</v>
      </c>
      <c r="B38" s="355">
        <v>22659.99998</v>
      </c>
      <c r="C38" s="355">
        <v>17239</v>
      </c>
      <c r="D38" s="553"/>
      <c r="E38" s="356"/>
    </row>
    <row r="39" spans="1:5" ht="12.75">
      <c r="A39" s="553" t="s">
        <v>727</v>
      </c>
      <c r="B39" s="355">
        <v>408</v>
      </c>
      <c r="C39" s="355">
        <v>300</v>
      </c>
      <c r="D39" s="553"/>
      <c r="E39" s="356"/>
    </row>
    <row r="40" spans="1:5" ht="12.75">
      <c r="A40" s="353" t="s">
        <v>104</v>
      </c>
      <c r="B40" s="355">
        <v>1135</v>
      </c>
      <c r="C40" s="355">
        <v>1151</v>
      </c>
      <c r="D40" s="355"/>
      <c r="E40" s="356"/>
    </row>
    <row r="41" spans="1:5" ht="12.75">
      <c r="A41" s="353" t="s">
        <v>105</v>
      </c>
      <c r="B41" s="355">
        <v>15974.00002</v>
      </c>
      <c r="C41" s="355">
        <v>19062.999920000006</v>
      </c>
      <c r="D41" s="355"/>
      <c r="E41" s="356"/>
    </row>
    <row r="42" spans="1:5" ht="12.75">
      <c r="A42" s="353" t="s">
        <v>106</v>
      </c>
      <c r="B42" s="355">
        <v>8394</v>
      </c>
      <c r="C42" s="355">
        <v>8796</v>
      </c>
      <c r="D42" s="355"/>
      <c r="E42" s="356"/>
    </row>
    <row r="43" spans="1:5" ht="12.75">
      <c r="A43" s="348" t="s">
        <v>107</v>
      </c>
      <c r="B43" s="355">
        <v>425663.0002</v>
      </c>
      <c r="C43" s="355">
        <v>396497.99995</v>
      </c>
      <c r="D43" s="355"/>
      <c r="E43" s="356"/>
    </row>
    <row r="44" spans="1:5" ht="12.75">
      <c r="A44" s="353" t="s">
        <v>331</v>
      </c>
      <c r="B44" s="355">
        <v>369130</v>
      </c>
      <c r="C44" s="355">
        <v>354305.00043</v>
      </c>
      <c r="D44" s="355"/>
      <c r="E44" s="356"/>
    </row>
    <row r="45" spans="1:5" ht="12.75">
      <c r="A45" s="353" t="s">
        <v>108</v>
      </c>
      <c r="B45" s="355">
        <v>0</v>
      </c>
      <c r="C45" s="355">
        <v>0</v>
      </c>
      <c r="D45" s="355"/>
      <c r="E45" s="356"/>
    </row>
    <row r="46" spans="1:5" ht="12.75">
      <c r="A46" s="353" t="s">
        <v>109</v>
      </c>
      <c r="B46" s="355">
        <v>33059.0002</v>
      </c>
      <c r="C46" s="355">
        <v>20312.99952</v>
      </c>
      <c r="D46" s="355"/>
      <c r="E46" s="356"/>
    </row>
    <row r="47" spans="1:5" ht="12.75">
      <c r="A47" s="353" t="s">
        <v>110</v>
      </c>
      <c r="B47" s="355">
        <v>23474</v>
      </c>
      <c r="C47" s="355">
        <v>21880</v>
      </c>
      <c r="D47" s="355"/>
      <c r="E47" s="356"/>
    </row>
    <row r="48" spans="1:5" ht="12.75">
      <c r="A48" s="353" t="s">
        <v>111</v>
      </c>
      <c r="B48" s="355">
        <v>0</v>
      </c>
      <c r="C48" s="355">
        <v>0</v>
      </c>
      <c r="D48" s="355"/>
      <c r="E48" s="356"/>
    </row>
    <row r="49" spans="1:5" ht="12.75">
      <c r="A49" s="348" t="s">
        <v>112</v>
      </c>
      <c r="B49" s="355">
        <v>3050309.0002</v>
      </c>
      <c r="C49" s="355">
        <v>3104884.99998</v>
      </c>
      <c r="D49" s="355"/>
      <c r="E49" s="356"/>
    </row>
    <row r="50" spans="1:5" ht="12.75">
      <c r="A50" s="348" t="s">
        <v>332</v>
      </c>
      <c r="B50" s="355">
        <v>447</v>
      </c>
      <c r="C50" s="355">
        <v>447.78</v>
      </c>
      <c r="D50" s="355"/>
      <c r="E50" s="356"/>
    </row>
    <row r="51" spans="1:5" ht="12.75">
      <c r="A51" s="349" t="s">
        <v>333</v>
      </c>
      <c r="B51" s="355">
        <v>308</v>
      </c>
      <c r="C51" s="355">
        <v>305.58</v>
      </c>
      <c r="D51" s="355"/>
      <c r="E51" s="356"/>
    </row>
    <row r="52" spans="1:5" ht="12.75">
      <c r="A52" s="354" t="s">
        <v>334</v>
      </c>
      <c r="B52" s="355">
        <v>251.8</v>
      </c>
      <c r="C52" s="355">
        <v>252.35</v>
      </c>
      <c r="D52" s="355"/>
      <c r="E52" s="356"/>
    </row>
    <row r="53" spans="1:5" ht="12.75">
      <c r="A53" s="354" t="s">
        <v>335</v>
      </c>
      <c r="B53" s="355">
        <v>56.2</v>
      </c>
      <c r="C53" s="355">
        <v>53.23</v>
      </c>
      <c r="D53" s="355"/>
      <c r="E53" s="356"/>
    </row>
    <row r="54" spans="1:5" ht="12.75">
      <c r="A54" s="349" t="s">
        <v>336</v>
      </c>
      <c r="B54" s="355">
        <v>139</v>
      </c>
      <c r="C54" s="355">
        <v>142.2</v>
      </c>
      <c r="D54" s="355"/>
      <c r="E54" s="356"/>
    </row>
    <row r="55" spans="1:5" ht="12.75">
      <c r="A55" s="354" t="s">
        <v>337</v>
      </c>
      <c r="B55" s="355">
        <v>18</v>
      </c>
      <c r="C55" s="355">
        <v>18</v>
      </c>
      <c r="D55" s="355"/>
      <c r="E55" s="356"/>
    </row>
    <row r="56" spans="1:5" ht="12.75">
      <c r="A56" s="354" t="s">
        <v>338</v>
      </c>
      <c r="B56" s="355">
        <v>121</v>
      </c>
      <c r="C56" s="355">
        <v>124.2</v>
      </c>
      <c r="D56" s="355"/>
      <c r="E56" s="356"/>
    </row>
    <row r="57" spans="1:5" ht="12.75">
      <c r="A57" s="348" t="s">
        <v>339</v>
      </c>
      <c r="B57" s="355">
        <v>7.2</v>
      </c>
      <c r="C57" s="355">
        <v>7.14</v>
      </c>
      <c r="D57" s="355"/>
      <c r="E57" s="356"/>
    </row>
    <row r="58" spans="1:5" ht="12.75">
      <c r="A58" s="353" t="s">
        <v>340</v>
      </c>
      <c r="B58" s="355">
        <v>3</v>
      </c>
      <c r="C58" s="355">
        <v>3</v>
      </c>
      <c r="D58" s="355"/>
      <c r="E58" s="356"/>
    </row>
    <row r="59" spans="1:5" ht="12.75">
      <c r="A59" s="353" t="s">
        <v>341</v>
      </c>
      <c r="B59" s="355">
        <v>4.2</v>
      </c>
      <c r="C59" s="355">
        <v>4.14</v>
      </c>
      <c r="D59" s="355"/>
      <c r="E59" s="356"/>
    </row>
    <row r="60" spans="1:5" ht="12.75">
      <c r="A60" s="348" t="s">
        <v>342</v>
      </c>
      <c r="B60" s="355">
        <v>454.2</v>
      </c>
      <c r="C60" s="355">
        <v>454.91999999999996</v>
      </c>
      <c r="D60" s="355"/>
      <c r="E60" s="356"/>
    </row>
  </sheetData>
  <sheetProtection password="CF2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8">
    <pageSetUpPr fitToPage="1"/>
  </sheetPr>
  <dimension ref="A1:E19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62.00390625" style="41" bestFit="1" customWidth="1"/>
    <col min="2" max="4" width="12.00390625" style="130" customWidth="1"/>
    <col min="5" max="5" width="9.125" style="163" customWidth="1"/>
    <col min="6" max="16384" width="9.125" style="41" customWidth="1"/>
  </cols>
  <sheetData>
    <row r="1" spans="1:5" ht="13.5" thickBot="1">
      <c r="A1" s="47" t="s">
        <v>13</v>
      </c>
      <c r="B1" s="571" t="s">
        <v>767</v>
      </c>
      <c r="C1" s="556" t="s">
        <v>787</v>
      </c>
      <c r="D1" s="896" t="s">
        <v>139</v>
      </c>
      <c r="E1" s="897"/>
    </row>
    <row r="2" spans="1:5" ht="15">
      <c r="A2" s="357" t="s">
        <v>715</v>
      </c>
      <c r="B2" s="549">
        <v>206296</v>
      </c>
      <c r="C2" s="574">
        <v>208341</v>
      </c>
      <c r="D2" s="361">
        <v>2045</v>
      </c>
      <c r="E2" s="362">
        <v>0.009912940628999108</v>
      </c>
    </row>
    <row r="3" spans="1:5" s="513" customFormat="1" ht="12.75">
      <c r="A3" s="512" t="s">
        <v>85</v>
      </c>
      <c r="B3" s="494">
        <v>203711</v>
      </c>
      <c r="C3" s="575">
        <v>204594</v>
      </c>
      <c r="D3" s="324">
        <v>883</v>
      </c>
      <c r="E3" s="325">
        <v>0.004334572016238691</v>
      </c>
    </row>
    <row r="4" spans="1:5" s="513" customFormat="1" ht="12.75">
      <c r="A4" s="514" t="s">
        <v>86</v>
      </c>
      <c r="B4" s="494">
        <v>139965</v>
      </c>
      <c r="C4" s="575">
        <v>141801</v>
      </c>
      <c r="D4" s="324">
        <v>1836</v>
      </c>
      <c r="E4" s="325">
        <v>0.013117565105562105</v>
      </c>
    </row>
    <row r="5" spans="1:5" s="513" customFormat="1" ht="12.75">
      <c r="A5" s="515" t="s">
        <v>87</v>
      </c>
      <c r="B5" s="557">
        <v>118314</v>
      </c>
      <c r="C5" s="576">
        <v>118416</v>
      </c>
      <c r="D5" s="324">
        <v>102</v>
      </c>
      <c r="E5" s="325">
        <v>0.0008621126831989452</v>
      </c>
    </row>
    <row r="6" spans="1:5" s="513" customFormat="1" ht="12.75">
      <c r="A6" s="515" t="s">
        <v>88</v>
      </c>
      <c r="B6" s="557">
        <v>21651</v>
      </c>
      <c r="C6" s="576">
        <v>23385</v>
      </c>
      <c r="D6" s="324">
        <v>1734</v>
      </c>
      <c r="E6" s="325">
        <v>0.08008867950672025</v>
      </c>
    </row>
    <row r="7" spans="1:5" s="513" customFormat="1" ht="12.75">
      <c r="A7" s="514" t="s">
        <v>89</v>
      </c>
      <c r="B7" s="494">
        <v>63746</v>
      </c>
      <c r="C7" s="575">
        <v>62793</v>
      </c>
      <c r="D7" s="324">
        <v>-953</v>
      </c>
      <c r="E7" s="325">
        <v>-0.014949957644401218</v>
      </c>
    </row>
    <row r="8" spans="1:5" s="513" customFormat="1" ht="12.75">
      <c r="A8" s="515" t="s">
        <v>90</v>
      </c>
      <c r="B8" s="557">
        <v>14129</v>
      </c>
      <c r="C8" s="576">
        <v>8986</v>
      </c>
      <c r="D8" s="324">
        <v>-5143</v>
      </c>
      <c r="E8" s="325">
        <v>-0.3640031141623611</v>
      </c>
    </row>
    <row r="9" spans="1:5" s="513" customFormat="1" ht="12.75">
      <c r="A9" s="515" t="s">
        <v>91</v>
      </c>
      <c r="B9" s="557">
        <v>49617</v>
      </c>
      <c r="C9" s="576">
        <v>53807</v>
      </c>
      <c r="D9" s="324">
        <v>4190</v>
      </c>
      <c r="E9" s="325">
        <v>0.0844468629703529</v>
      </c>
    </row>
    <row r="10" spans="1:5" s="513" customFormat="1" ht="12.75">
      <c r="A10" s="512" t="s">
        <v>92</v>
      </c>
      <c r="B10" s="494">
        <v>2585</v>
      </c>
      <c r="C10" s="575">
        <v>3747</v>
      </c>
      <c r="D10" s="324">
        <v>1162</v>
      </c>
      <c r="E10" s="325">
        <v>0.4495164410058027</v>
      </c>
    </row>
    <row r="11" spans="1:5" s="513" customFormat="1" ht="12.75">
      <c r="A11" s="514" t="s">
        <v>86</v>
      </c>
      <c r="B11" s="494">
        <v>898</v>
      </c>
      <c r="C11" s="575">
        <v>902</v>
      </c>
      <c r="D11" s="324">
        <v>4</v>
      </c>
      <c r="E11" s="325">
        <v>0.004454342984409799</v>
      </c>
    </row>
    <row r="12" spans="1:5" s="513" customFormat="1" ht="12.75">
      <c r="A12" s="515" t="s">
        <v>93</v>
      </c>
      <c r="B12" s="557"/>
      <c r="C12" s="576"/>
      <c r="D12" s="324">
        <v>0</v>
      </c>
      <c r="E12" s="325" t="s">
        <v>254</v>
      </c>
    </row>
    <row r="13" spans="1:5" s="513" customFormat="1" ht="12.75">
      <c r="A13" s="515" t="s">
        <v>94</v>
      </c>
      <c r="B13" s="557">
        <v>898</v>
      </c>
      <c r="C13" s="576">
        <v>902</v>
      </c>
      <c r="D13" s="324">
        <v>4</v>
      </c>
      <c r="E13" s="325">
        <v>0.004454342984409799</v>
      </c>
    </row>
    <row r="14" spans="1:5" s="513" customFormat="1" ht="12.75">
      <c r="A14" s="514" t="s">
        <v>89</v>
      </c>
      <c r="B14" s="494">
        <v>1687</v>
      </c>
      <c r="C14" s="575">
        <v>2845</v>
      </c>
      <c r="D14" s="324">
        <v>1158</v>
      </c>
      <c r="E14" s="325">
        <v>0.6864256075874333</v>
      </c>
    </row>
    <row r="15" spans="1:5" s="513" customFormat="1" ht="12.75">
      <c r="A15" s="515" t="s">
        <v>93</v>
      </c>
      <c r="B15" s="557"/>
      <c r="C15" s="576"/>
      <c r="D15" s="324">
        <v>0</v>
      </c>
      <c r="E15" s="325" t="s">
        <v>254</v>
      </c>
    </row>
    <row r="16" spans="1:5" s="513" customFormat="1" ht="12.75">
      <c r="A16" s="515" t="s">
        <v>94</v>
      </c>
      <c r="B16" s="557">
        <v>1687</v>
      </c>
      <c r="C16" s="576">
        <v>2845</v>
      </c>
      <c r="D16" s="324">
        <v>1158</v>
      </c>
      <c r="E16" s="325">
        <v>0.6864256075874333</v>
      </c>
    </row>
    <row r="17" spans="1:5" ht="13.5" customHeight="1">
      <c r="A17" s="357" t="s">
        <v>716</v>
      </c>
      <c r="B17" s="558">
        <v>11925</v>
      </c>
      <c r="C17" s="577">
        <v>10645</v>
      </c>
      <c r="D17" s="361">
        <v>-1280</v>
      </c>
      <c r="E17" s="362">
        <v>-0.10733752620545073</v>
      </c>
    </row>
    <row r="18" spans="1:5" s="237" customFormat="1" ht="17.25" thickBot="1">
      <c r="A18" s="233" t="s">
        <v>98</v>
      </c>
      <c r="B18" s="550">
        <v>218221</v>
      </c>
      <c r="C18" s="578">
        <v>218986</v>
      </c>
      <c r="D18" s="235">
        <v>765</v>
      </c>
      <c r="E18" s="236">
        <v>0.0035056204489943683</v>
      </c>
    </row>
    <row r="19" spans="1:5" s="237" customFormat="1" ht="16.5">
      <c r="A19" s="238"/>
      <c r="B19" s="239"/>
      <c r="C19" s="239"/>
      <c r="D19" s="240"/>
      <c r="E19" s="241"/>
    </row>
  </sheetData>
  <sheetProtection password="CF21" sheet="1" objects="1" scenarios="1"/>
  <mergeCells count="1">
    <mergeCell ref="D1:E1"/>
  </mergeCells>
  <printOptions horizontalCentered="1"/>
  <pageMargins left="0.984251968503937" right="0.3937007874015748" top="1.7716535433070868" bottom="0.984251968503937" header="0.7086614173228347" footer="0.5118110236220472"/>
  <pageSetup fitToHeight="1" fitToWidth="1" horizontalDpi="600" verticalDpi="600" orientation="portrait" paperSize="9" scale="83" r:id="rId1"/>
  <headerFooter alignWithMargins="0">
    <oddHeader>&amp;L1a. számú tábla&amp;C&amp;"Arial CE,Félkövér"&amp;12Személyi jellegű egyéb kifizetések  
állománycsoportonkénti    
bontásban
2020-2021. év&amp;R
Adatok: e Ft</oddHeader>
    <oddFooter>&amp;L&amp;"Arial CE,Félkövér"&amp;12 2021. évi Kiegészítő melléklet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22">
    <tabColor theme="1"/>
  </sheetPr>
  <dimension ref="A1:G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1.00390625" style="0" customWidth="1"/>
    <col min="2" max="5" width="9.125" style="3" customWidth="1"/>
    <col min="6" max="7" width="10.50390625" style="3" customWidth="1"/>
  </cols>
  <sheetData>
    <row r="1" spans="1:5" ht="12.75">
      <c r="A1" t="s">
        <v>316</v>
      </c>
      <c r="B1" s="3" t="s">
        <v>1211</v>
      </c>
      <c r="E1" s="3" t="s">
        <v>1211</v>
      </c>
    </row>
    <row r="2" spans="1:5" ht="12.75">
      <c r="A2" t="s">
        <v>343</v>
      </c>
      <c r="B2" s="3" t="s">
        <v>229</v>
      </c>
      <c r="E2" s="3" t="s">
        <v>229</v>
      </c>
    </row>
    <row r="3" spans="1:5" ht="12.75">
      <c r="A3" t="s">
        <v>344</v>
      </c>
      <c r="B3" s="365">
        <v>2020</v>
      </c>
      <c r="E3" s="3" t="s">
        <v>1206</v>
      </c>
    </row>
    <row r="4" spans="1:5" ht="12.75">
      <c r="A4" t="s">
        <v>345</v>
      </c>
      <c r="B4" s="3" t="s">
        <v>1212</v>
      </c>
      <c r="E4" s="3" t="s">
        <v>1212</v>
      </c>
    </row>
    <row r="5" spans="1:5" ht="12.75">
      <c r="A5" t="s">
        <v>346</v>
      </c>
      <c r="B5" s="3" t="s">
        <v>608</v>
      </c>
      <c r="E5" s="3" t="s">
        <v>608</v>
      </c>
    </row>
    <row r="9" spans="2:7" ht="12.75">
      <c r="B9" s="3" t="s">
        <v>347</v>
      </c>
      <c r="C9" s="3" t="s">
        <v>347</v>
      </c>
      <c r="D9" s="3" t="s">
        <v>347</v>
      </c>
      <c r="E9" s="3" t="s">
        <v>347</v>
      </c>
      <c r="F9" s="3" t="s">
        <v>347</v>
      </c>
      <c r="G9" s="3" t="s">
        <v>347</v>
      </c>
    </row>
    <row r="10" spans="2:7" ht="12.75">
      <c r="B10" s="3" t="s">
        <v>348</v>
      </c>
      <c r="C10" s="3" t="s">
        <v>349</v>
      </c>
      <c r="D10" s="366" t="s">
        <v>350</v>
      </c>
      <c r="E10" s="3" t="s">
        <v>348</v>
      </c>
      <c r="F10" s="3" t="s">
        <v>349</v>
      </c>
      <c r="G10" s="366" t="s">
        <v>350</v>
      </c>
    </row>
    <row r="11" spans="1:7" ht="12.75">
      <c r="A11" s="346" t="s">
        <v>122</v>
      </c>
      <c r="B11" s="3">
        <v>1553802</v>
      </c>
      <c r="C11" s="3">
        <v>101842</v>
      </c>
      <c r="D11" s="3">
        <v>1451960</v>
      </c>
      <c r="E11" s="3">
        <v>1439108</v>
      </c>
      <c r="F11" s="3">
        <v>101463</v>
      </c>
      <c r="G11" s="3">
        <v>1337645</v>
      </c>
    </row>
    <row r="12" spans="1:7" ht="12.75">
      <c r="A12" s="367" t="s">
        <v>180</v>
      </c>
      <c r="B12" s="3">
        <v>1504706</v>
      </c>
      <c r="C12" s="3">
        <v>101842</v>
      </c>
      <c r="D12" s="3">
        <v>1402864</v>
      </c>
      <c r="E12" s="3">
        <v>1387229</v>
      </c>
      <c r="F12" s="3">
        <v>101463</v>
      </c>
      <c r="G12" s="3">
        <v>1285766</v>
      </c>
    </row>
    <row r="13" spans="1:7" ht="12.75">
      <c r="A13" s="367" t="s">
        <v>181</v>
      </c>
      <c r="B13" s="3">
        <v>49096</v>
      </c>
      <c r="C13" s="3">
        <v>0</v>
      </c>
      <c r="D13" s="3">
        <v>49096</v>
      </c>
      <c r="E13" s="3">
        <v>51879</v>
      </c>
      <c r="F13" s="3">
        <v>0</v>
      </c>
      <c r="G13" s="3">
        <v>51879</v>
      </c>
    </row>
    <row r="14" spans="1:7" ht="12.75">
      <c r="A14" s="346" t="s">
        <v>351</v>
      </c>
      <c r="B14" s="3">
        <v>324987</v>
      </c>
      <c r="C14" s="3">
        <v>101842</v>
      </c>
      <c r="D14" s="3">
        <v>223145</v>
      </c>
      <c r="E14" s="3">
        <v>295521</v>
      </c>
      <c r="F14" s="3">
        <v>101463</v>
      </c>
      <c r="G14" s="3">
        <v>194058</v>
      </c>
    </row>
    <row r="15" spans="1:7" ht="12.75">
      <c r="A15" s="346" t="s">
        <v>352</v>
      </c>
      <c r="B15" s="3">
        <v>280111</v>
      </c>
      <c r="C15" s="3">
        <v>94987</v>
      </c>
      <c r="D15" s="3">
        <v>185124</v>
      </c>
      <c r="E15" s="3">
        <v>260835</v>
      </c>
      <c r="F15" s="3">
        <v>93957</v>
      </c>
      <c r="G15" s="3">
        <v>166878</v>
      </c>
    </row>
    <row r="16" spans="1:7" ht="12.75">
      <c r="A16" t="s">
        <v>353</v>
      </c>
      <c r="B16" s="3">
        <v>101490</v>
      </c>
      <c r="C16" s="3">
        <v>3917</v>
      </c>
      <c r="D16" s="3">
        <v>97573</v>
      </c>
      <c r="E16" s="3">
        <v>88449</v>
      </c>
      <c r="F16" s="3">
        <v>2839</v>
      </c>
      <c r="G16" s="3">
        <v>85610</v>
      </c>
    </row>
    <row r="17" spans="1:7" ht="12.75">
      <c r="A17" t="s">
        <v>354</v>
      </c>
      <c r="B17" s="3">
        <v>26322</v>
      </c>
      <c r="C17" s="3">
        <v>1960</v>
      </c>
      <c r="D17" s="3">
        <v>24362</v>
      </c>
      <c r="E17" s="3">
        <v>25920</v>
      </c>
      <c r="F17" s="3">
        <v>1305</v>
      </c>
      <c r="G17" s="3">
        <v>24615</v>
      </c>
    </row>
    <row r="18" spans="1:7" ht="12.75">
      <c r="A18" t="s">
        <v>355</v>
      </c>
      <c r="B18" s="3">
        <v>27308</v>
      </c>
      <c r="C18" s="3">
        <v>5963</v>
      </c>
      <c r="D18" s="3">
        <v>21345</v>
      </c>
      <c r="E18" s="3">
        <v>23372</v>
      </c>
      <c r="F18" s="3">
        <v>5011</v>
      </c>
      <c r="G18" s="3">
        <v>18361</v>
      </c>
    </row>
    <row r="19" spans="1:7" ht="12.75">
      <c r="A19" t="s">
        <v>356</v>
      </c>
      <c r="B19" s="3">
        <v>34021</v>
      </c>
      <c r="C19" s="3">
        <v>14586</v>
      </c>
      <c r="D19" s="3">
        <v>19435</v>
      </c>
      <c r="E19" s="3">
        <v>28850</v>
      </c>
      <c r="F19" s="3">
        <v>13218</v>
      </c>
      <c r="G19" s="3">
        <v>15632</v>
      </c>
    </row>
    <row r="20" spans="1:7" ht="12.75">
      <c r="A20" t="s">
        <v>357</v>
      </c>
      <c r="B20" s="3">
        <v>90970</v>
      </c>
      <c r="C20" s="3">
        <v>68561</v>
      </c>
      <c r="D20" s="3">
        <v>22409</v>
      </c>
      <c r="E20" s="3">
        <v>94244</v>
      </c>
      <c r="F20" s="3">
        <v>71584</v>
      </c>
      <c r="G20" s="3">
        <v>22660</v>
      </c>
    </row>
    <row r="21" spans="1:7" ht="12.75">
      <c r="A21" s="346" t="s">
        <v>358</v>
      </c>
      <c r="B21" s="3">
        <v>3049</v>
      </c>
      <c r="C21" s="3">
        <v>112</v>
      </c>
      <c r="D21" s="3">
        <v>2937</v>
      </c>
      <c r="E21" s="3">
        <v>263</v>
      </c>
      <c r="F21" s="3">
        <v>38</v>
      </c>
      <c r="G21" s="3">
        <v>225</v>
      </c>
    </row>
    <row r="22" spans="1:7" ht="12.75">
      <c r="A22" t="s">
        <v>359</v>
      </c>
      <c r="B22" s="3">
        <v>2514</v>
      </c>
      <c r="C22" s="3">
        <v>0</v>
      </c>
      <c r="D22" s="3">
        <v>2514</v>
      </c>
      <c r="E22" s="3">
        <v>149</v>
      </c>
      <c r="F22" s="3">
        <v>0</v>
      </c>
      <c r="G22" s="3">
        <v>149</v>
      </c>
    </row>
    <row r="23" spans="1:7" ht="12.75">
      <c r="A23" t="s">
        <v>360</v>
      </c>
      <c r="B23" s="3">
        <v>228</v>
      </c>
      <c r="C23" s="3">
        <v>0</v>
      </c>
      <c r="D23" s="3">
        <v>228</v>
      </c>
      <c r="E23" s="3">
        <v>9</v>
      </c>
      <c r="F23" s="3">
        <v>0</v>
      </c>
      <c r="G23" s="3">
        <v>9</v>
      </c>
    </row>
    <row r="24" spans="1:7" ht="12.75">
      <c r="A24" t="s">
        <v>361</v>
      </c>
      <c r="B24" s="3">
        <v>55</v>
      </c>
      <c r="C24" s="3">
        <v>5</v>
      </c>
      <c r="D24" s="3">
        <v>50</v>
      </c>
      <c r="E24" s="3">
        <v>16</v>
      </c>
      <c r="F24" s="3">
        <v>2</v>
      </c>
      <c r="G24" s="3">
        <v>14</v>
      </c>
    </row>
    <row r="25" spans="1:7" ht="12.75">
      <c r="A25" t="s">
        <v>362</v>
      </c>
      <c r="B25" s="3">
        <v>78</v>
      </c>
      <c r="C25" s="3">
        <v>19</v>
      </c>
      <c r="D25" s="3">
        <v>59</v>
      </c>
      <c r="E25" s="3">
        <v>35</v>
      </c>
      <c r="F25" s="3">
        <v>9</v>
      </c>
      <c r="G25" s="3">
        <v>26</v>
      </c>
    </row>
    <row r="26" spans="1:7" ht="12.75">
      <c r="A26" t="s">
        <v>363</v>
      </c>
      <c r="B26" s="3">
        <v>174</v>
      </c>
      <c r="C26" s="3">
        <v>88</v>
      </c>
      <c r="D26" s="3">
        <v>86</v>
      </c>
      <c r="E26" s="3">
        <v>54</v>
      </c>
      <c r="F26" s="3">
        <v>27</v>
      </c>
      <c r="G26" s="3">
        <v>27</v>
      </c>
    </row>
    <row r="27" spans="1:7" ht="12.75">
      <c r="A27" s="346" t="s">
        <v>364</v>
      </c>
      <c r="B27" s="3">
        <v>164</v>
      </c>
      <c r="C27" s="3">
        <v>0</v>
      </c>
      <c r="D27" s="3">
        <v>164</v>
      </c>
      <c r="E27" s="3">
        <v>2</v>
      </c>
      <c r="F27" s="3">
        <v>0</v>
      </c>
      <c r="G27" s="3">
        <v>2</v>
      </c>
    </row>
    <row r="28" spans="1:7" ht="12.75">
      <c r="A28" t="s">
        <v>365</v>
      </c>
      <c r="B28" s="3">
        <v>111</v>
      </c>
      <c r="C28" s="3">
        <v>0</v>
      </c>
      <c r="D28" s="3">
        <v>111</v>
      </c>
      <c r="E28" s="3">
        <v>1</v>
      </c>
      <c r="F28" s="3">
        <v>0</v>
      </c>
      <c r="G28" s="3">
        <v>1</v>
      </c>
    </row>
    <row r="29" spans="1:7" ht="12.75">
      <c r="A29" t="s">
        <v>366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12.75">
      <c r="A30" t="s">
        <v>367</v>
      </c>
      <c r="B30" s="3">
        <v>53</v>
      </c>
      <c r="C30" s="3">
        <v>0</v>
      </c>
      <c r="D30" s="3">
        <v>53</v>
      </c>
      <c r="E30" s="3">
        <v>1</v>
      </c>
      <c r="F30" s="3">
        <v>0</v>
      </c>
      <c r="G30" s="3">
        <v>1</v>
      </c>
    </row>
    <row r="31" spans="1:7" ht="12.75">
      <c r="A31" t="s">
        <v>368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12.75">
      <c r="A32" t="s">
        <v>369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12.75">
      <c r="A33" s="346" t="s">
        <v>370</v>
      </c>
      <c r="B33" s="3">
        <v>41663</v>
      </c>
      <c r="C33" s="3">
        <v>6743</v>
      </c>
      <c r="D33" s="3">
        <v>34920</v>
      </c>
      <c r="E33" s="3">
        <v>34421</v>
      </c>
      <c r="F33" s="3">
        <v>7468</v>
      </c>
      <c r="G33" s="3">
        <v>26953</v>
      </c>
    </row>
    <row r="34" spans="1:7" ht="12.75">
      <c r="A34" t="s">
        <v>371</v>
      </c>
      <c r="B34" s="3">
        <v>24080</v>
      </c>
      <c r="C34" s="3">
        <v>589</v>
      </c>
      <c r="D34" s="3">
        <v>23491</v>
      </c>
      <c r="E34" s="3">
        <v>19155</v>
      </c>
      <c r="F34" s="3">
        <v>545</v>
      </c>
      <c r="G34" s="3">
        <v>18610</v>
      </c>
    </row>
    <row r="35" spans="1:7" ht="12.75">
      <c r="A35" t="s">
        <v>372</v>
      </c>
      <c r="B35" s="3">
        <v>4184</v>
      </c>
      <c r="C35" s="3">
        <v>92</v>
      </c>
      <c r="D35" s="3">
        <v>4092</v>
      </c>
      <c r="E35" s="3">
        <v>3380</v>
      </c>
      <c r="F35" s="3">
        <v>58</v>
      </c>
      <c r="G35" s="3">
        <v>3322</v>
      </c>
    </row>
    <row r="36" spans="1:7" ht="12.75">
      <c r="A36" t="s">
        <v>373</v>
      </c>
      <c r="B36" s="3">
        <v>4853</v>
      </c>
      <c r="C36" s="3">
        <v>1237</v>
      </c>
      <c r="D36" s="3">
        <v>3616</v>
      </c>
      <c r="E36" s="3">
        <v>2736</v>
      </c>
      <c r="F36" s="3">
        <v>386</v>
      </c>
      <c r="G36" s="3">
        <v>2350</v>
      </c>
    </row>
    <row r="37" spans="1:7" ht="12.75">
      <c r="A37" t="s">
        <v>374</v>
      </c>
      <c r="B37" s="3">
        <v>7065</v>
      </c>
      <c r="C37" s="3">
        <v>3967</v>
      </c>
      <c r="D37" s="3">
        <v>3098</v>
      </c>
      <c r="E37" s="3">
        <v>2642</v>
      </c>
      <c r="F37" s="3">
        <v>1011</v>
      </c>
      <c r="G37" s="3">
        <v>1631</v>
      </c>
    </row>
    <row r="38" spans="1:7" ht="12.75">
      <c r="A38" t="s">
        <v>375</v>
      </c>
      <c r="B38" s="3">
        <v>1481</v>
      </c>
      <c r="C38" s="3">
        <v>858</v>
      </c>
      <c r="D38" s="3">
        <v>623</v>
      </c>
      <c r="E38" s="3">
        <v>6508</v>
      </c>
      <c r="F38" s="3">
        <v>5468</v>
      </c>
      <c r="G38" s="3">
        <v>1040</v>
      </c>
    </row>
    <row r="39" spans="1:7" ht="12.75">
      <c r="A39" s="93" t="s">
        <v>132</v>
      </c>
      <c r="B39" s="3">
        <v>1228815</v>
      </c>
      <c r="C39" s="3">
        <v>0</v>
      </c>
      <c r="D39" s="3">
        <v>1228815</v>
      </c>
      <c r="E39" s="3">
        <v>1143587</v>
      </c>
      <c r="F39" s="3">
        <v>0</v>
      </c>
      <c r="G39" s="3">
        <v>1143587</v>
      </c>
    </row>
    <row r="40" spans="1:7" ht="12.75">
      <c r="A40" s="346" t="s">
        <v>376</v>
      </c>
      <c r="B40" s="3">
        <v>1228815</v>
      </c>
      <c r="C40" s="3">
        <v>0</v>
      </c>
      <c r="D40" s="3">
        <v>1228815</v>
      </c>
      <c r="E40" s="3">
        <v>1143587</v>
      </c>
      <c r="F40" s="3">
        <v>0</v>
      </c>
      <c r="G40" s="3">
        <v>1143587</v>
      </c>
    </row>
    <row r="41" spans="1:7" ht="12.75">
      <c r="A41" t="s">
        <v>377</v>
      </c>
      <c r="B41" s="3">
        <v>720251</v>
      </c>
      <c r="C41" s="3">
        <v>0</v>
      </c>
      <c r="D41" s="3">
        <v>720251</v>
      </c>
      <c r="E41" s="3">
        <v>736193</v>
      </c>
      <c r="F41" s="3">
        <v>0</v>
      </c>
      <c r="G41" s="3">
        <v>736193</v>
      </c>
    </row>
    <row r="42" spans="1:7" ht="12.75">
      <c r="A42" t="s">
        <v>378</v>
      </c>
      <c r="B42" s="3">
        <v>101644</v>
      </c>
      <c r="C42" s="3">
        <v>0</v>
      </c>
      <c r="D42" s="3">
        <v>101644</v>
      </c>
      <c r="E42" s="3">
        <v>34072</v>
      </c>
      <c r="F42" s="3">
        <v>0</v>
      </c>
      <c r="G42" s="3">
        <v>34072</v>
      </c>
    </row>
    <row r="43" spans="1:7" ht="12.75">
      <c r="A43" t="s">
        <v>379</v>
      </c>
      <c r="B43" s="3">
        <v>48932</v>
      </c>
      <c r="C43" s="3">
        <v>0</v>
      </c>
      <c r="D43" s="3">
        <v>48932</v>
      </c>
      <c r="E43" s="3">
        <v>51877</v>
      </c>
      <c r="F43" s="3">
        <v>0</v>
      </c>
      <c r="G43" s="3">
        <v>51877</v>
      </c>
    </row>
    <row r="44" spans="1:7" ht="12.75">
      <c r="A44" t="s">
        <v>380</v>
      </c>
      <c r="B44" s="3">
        <v>357988</v>
      </c>
      <c r="C44" s="3">
        <v>0</v>
      </c>
      <c r="D44" s="3">
        <v>357988</v>
      </c>
      <c r="E44" s="3">
        <v>321445</v>
      </c>
      <c r="F44" s="3">
        <v>0</v>
      </c>
      <c r="G44" s="3">
        <v>321445</v>
      </c>
    </row>
    <row r="45" spans="1:7" ht="12.75">
      <c r="A45" t="s">
        <v>381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12.75">
      <c r="A46" s="346" t="s">
        <v>382</v>
      </c>
      <c r="B46" s="3">
        <v>324987</v>
      </c>
      <c r="C46" s="3">
        <v>101842</v>
      </c>
      <c r="D46" s="3">
        <v>223145</v>
      </c>
      <c r="E46" s="3">
        <v>295521</v>
      </c>
      <c r="F46" s="3">
        <v>101463</v>
      </c>
      <c r="G46" s="3">
        <v>194058</v>
      </c>
    </row>
    <row r="47" ht="12.75">
      <c r="A47" s="346"/>
    </row>
    <row r="48" spans="1:7" ht="12.75">
      <c r="A48" s="346" t="s">
        <v>136</v>
      </c>
      <c r="B48" s="3">
        <v>8153</v>
      </c>
      <c r="C48" s="3">
        <v>5965</v>
      </c>
      <c r="D48" s="3">
        <v>2188</v>
      </c>
      <c r="E48" s="3">
        <v>10439</v>
      </c>
      <c r="F48" s="3">
        <v>6811</v>
      </c>
      <c r="G48" s="3">
        <v>3628</v>
      </c>
    </row>
    <row r="49" spans="1:7" ht="12.75">
      <c r="A49" t="s">
        <v>383</v>
      </c>
      <c r="B49" s="3">
        <v>7218</v>
      </c>
      <c r="C49" s="3">
        <v>5838</v>
      </c>
      <c r="D49" s="3">
        <v>1380</v>
      </c>
      <c r="E49" s="3">
        <v>7565</v>
      </c>
      <c r="F49" s="3">
        <v>5579</v>
      </c>
      <c r="G49" s="3">
        <v>1986</v>
      </c>
    </row>
    <row r="50" spans="1:7" ht="12.75">
      <c r="A50" t="s">
        <v>384</v>
      </c>
      <c r="B50" s="3">
        <v>15</v>
      </c>
      <c r="C50" s="3">
        <v>0</v>
      </c>
      <c r="D50" s="3">
        <v>15</v>
      </c>
      <c r="E50" s="3">
        <v>0</v>
      </c>
      <c r="F50" s="3">
        <v>0</v>
      </c>
      <c r="G50" s="3">
        <v>0</v>
      </c>
    </row>
    <row r="51" spans="1:7" ht="12.75">
      <c r="A51" t="s">
        <v>385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12.75">
      <c r="A52" t="s">
        <v>386</v>
      </c>
      <c r="B52" s="3">
        <v>920</v>
      </c>
      <c r="C52" s="3">
        <v>127</v>
      </c>
      <c r="D52" s="3">
        <v>793</v>
      </c>
      <c r="E52" s="3">
        <v>2874</v>
      </c>
      <c r="F52" s="3">
        <v>1232</v>
      </c>
      <c r="G52" s="3">
        <v>1642</v>
      </c>
    </row>
    <row r="54" spans="1:7" ht="12.75">
      <c r="A54" s="346" t="s">
        <v>137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12.75">
      <c r="A55" t="s">
        <v>387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12.75">
      <c r="A56" t="s">
        <v>388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5" ht="12.75">
      <c r="A57" s="346" t="s">
        <v>138</v>
      </c>
      <c r="B57" s="3">
        <v>0</v>
      </c>
      <c r="E57" s="3">
        <v>0</v>
      </c>
    </row>
    <row r="58" spans="1:5" ht="12.75">
      <c r="A58" t="s">
        <v>389</v>
      </c>
      <c r="B58" s="3">
        <v>0</v>
      </c>
      <c r="E58" s="3">
        <v>0</v>
      </c>
    </row>
    <row r="59" spans="1:5" ht="12.75">
      <c r="A59" t="s">
        <v>390</v>
      </c>
      <c r="B59" s="3">
        <v>0</v>
      </c>
      <c r="E59" s="3">
        <v>0</v>
      </c>
    </row>
    <row r="61" spans="1:3" ht="12.75">
      <c r="A61" t="s">
        <v>316</v>
      </c>
      <c r="B61" t="s">
        <v>1209</v>
      </c>
      <c r="C61"/>
    </row>
    <row r="62" spans="1:3" ht="12.75">
      <c r="A62" t="s">
        <v>343</v>
      </c>
      <c r="B62" s="3" t="s">
        <v>229</v>
      </c>
      <c r="C62"/>
    </row>
    <row r="63" spans="1:7" ht="16.5">
      <c r="A63" t="s">
        <v>345</v>
      </c>
      <c r="B63" t="s">
        <v>1208</v>
      </c>
      <c r="C63"/>
      <c r="E63" t="s">
        <v>391</v>
      </c>
      <c r="F63" s="229"/>
      <c r="G63" s="229"/>
    </row>
    <row r="64" spans="1:7" ht="16.5">
      <c r="A64" t="s">
        <v>392</v>
      </c>
      <c r="B64" t="s">
        <v>61</v>
      </c>
      <c r="C64"/>
      <c r="E64" t="s">
        <v>215</v>
      </c>
      <c r="F64" s="229"/>
      <c r="G64" s="229"/>
    </row>
    <row r="65" spans="1:7" ht="12.75">
      <c r="A65" t="s">
        <v>393</v>
      </c>
      <c r="B65" t="s">
        <v>409</v>
      </c>
      <c r="C65"/>
      <c r="E65" t="s">
        <v>394</v>
      </c>
      <c r="F65" s="41"/>
      <c r="G65" s="41"/>
    </row>
    <row r="66" spans="1:3" ht="12.75">
      <c r="A66" t="s">
        <v>346</v>
      </c>
      <c r="B66" t="s">
        <v>608</v>
      </c>
      <c r="C66"/>
    </row>
  </sheetData>
  <sheetProtection password="CF21" sheet="1" objects="1" scenarios="1"/>
  <conditionalFormatting sqref="B11:F59">
    <cfRule type="cellIs" priority="3" dxfId="8" operator="notBetween" stopIfTrue="1">
      <formula>I11-1</formula>
      <formula>I11+1</formula>
    </cfRule>
  </conditionalFormatting>
  <conditionalFormatting sqref="G11:G59">
    <cfRule type="cellIs" priority="2" dxfId="8" operator="notBetween" stopIfTrue="1">
      <formula>N11-1</formula>
      <formula>N11+1</formula>
    </cfRule>
  </conditionalFormatting>
  <conditionalFormatting sqref="G11:G59">
    <cfRule type="cellIs" priority="1" dxfId="8" operator="notBetween" stopIfTrue="1">
      <formula>N11-1</formula>
      <formula>N11+1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3">
    <tabColor theme="1"/>
  </sheetPr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50390625" style="368" customWidth="1"/>
    <col min="2" max="2" width="28.875" style="368" customWidth="1"/>
    <col min="3" max="4" width="17.50390625" style="369" customWidth="1"/>
    <col min="6" max="6" width="65.875" style="0" customWidth="1"/>
  </cols>
  <sheetData>
    <row r="1" spans="1:4" ht="12.75">
      <c r="A1" s="368" t="s">
        <v>316</v>
      </c>
      <c r="C1" s="369" t="s">
        <v>1209</v>
      </c>
      <c r="D1" s="369" t="s">
        <v>1209</v>
      </c>
    </row>
    <row r="2" spans="1:4" ht="12.75">
      <c r="A2" s="368" t="s">
        <v>343</v>
      </c>
      <c r="C2" s="369" t="s">
        <v>229</v>
      </c>
      <c r="D2" s="369" t="s">
        <v>229</v>
      </c>
    </row>
    <row r="3" spans="1:4" ht="12.75">
      <c r="A3" s="368" t="s">
        <v>344</v>
      </c>
      <c r="C3" s="482">
        <v>2020</v>
      </c>
      <c r="D3" s="369" t="s">
        <v>1206</v>
      </c>
    </row>
    <row r="4" spans="1:4" ht="12.75">
      <c r="A4" s="368" t="s">
        <v>345</v>
      </c>
      <c r="C4" s="369" t="s">
        <v>1208</v>
      </c>
      <c r="D4" s="369" t="s">
        <v>1208</v>
      </c>
    </row>
    <row r="5" spans="1:4" ht="12.75">
      <c r="A5" s="368" t="s">
        <v>392</v>
      </c>
      <c r="C5" s="369" t="s">
        <v>61</v>
      </c>
      <c r="D5" s="369" t="s">
        <v>61</v>
      </c>
    </row>
    <row r="6" spans="1:4" ht="12.75">
      <c r="A6" s="368" t="s">
        <v>393</v>
      </c>
      <c r="C6" s="369" t="s">
        <v>409</v>
      </c>
      <c r="D6" s="369" t="s">
        <v>409</v>
      </c>
    </row>
    <row r="7" spans="1:4" ht="12.75">
      <c r="A7" s="368" t="s">
        <v>346</v>
      </c>
      <c r="C7" s="369" t="s">
        <v>608</v>
      </c>
      <c r="D7" s="369" t="s">
        <v>608</v>
      </c>
    </row>
    <row r="8" spans="2:4" ht="12.75">
      <c r="B8" s="370" t="s">
        <v>395</v>
      </c>
      <c r="D8" s="369" t="s">
        <v>1208</v>
      </c>
    </row>
    <row r="9" ht="12.75">
      <c r="B9" s="368" t="s">
        <v>396</v>
      </c>
    </row>
    <row r="10" spans="3:4" ht="12.75">
      <c r="C10" s="369" t="s">
        <v>347</v>
      </c>
      <c r="D10" s="369" t="s">
        <v>347</v>
      </c>
    </row>
    <row r="11" spans="1:4" ht="12.75">
      <c r="A11" s="371" t="s">
        <v>69</v>
      </c>
      <c r="B11" s="371"/>
      <c r="C11" s="369">
        <v>7782380</v>
      </c>
      <c r="D11" s="369">
        <v>7972844</v>
      </c>
    </row>
    <row r="12" spans="1:4" ht="12.75">
      <c r="A12" s="368" t="s">
        <v>70</v>
      </c>
      <c r="C12" s="369">
        <v>0</v>
      </c>
      <c r="D12" s="369">
        <v>0</v>
      </c>
    </row>
    <row r="13" spans="1:4" ht="12.75">
      <c r="A13" s="368" t="s">
        <v>284</v>
      </c>
      <c r="C13" s="369">
        <v>6880764</v>
      </c>
      <c r="D13" s="369">
        <v>7024313</v>
      </c>
    </row>
    <row r="14" spans="1:4" ht="12.75">
      <c r="A14" s="368" t="s">
        <v>397</v>
      </c>
      <c r="C14" s="369">
        <v>380949</v>
      </c>
      <c r="D14" s="369">
        <v>432884</v>
      </c>
    </row>
    <row r="15" spans="1:4" ht="12.75">
      <c r="A15" s="368" t="s">
        <v>71</v>
      </c>
      <c r="C15" s="369">
        <v>520667</v>
      </c>
      <c r="D15" s="369">
        <v>515647</v>
      </c>
    </row>
    <row r="16" spans="1:6" ht="12.75">
      <c r="A16" s="371" t="s">
        <v>69</v>
      </c>
      <c r="B16" s="372" t="s">
        <v>398</v>
      </c>
      <c r="C16" s="369">
        <v>466032</v>
      </c>
      <c r="D16" s="369">
        <v>457606</v>
      </c>
      <c r="F16" s="50" t="s">
        <v>72</v>
      </c>
    </row>
    <row r="17" spans="1:6" ht="12.75">
      <c r="A17" s="371" t="s">
        <v>69</v>
      </c>
      <c r="B17" s="373" t="s">
        <v>399</v>
      </c>
      <c r="C17" s="369">
        <v>412777</v>
      </c>
      <c r="D17" s="369">
        <v>397838</v>
      </c>
      <c r="F17" s="51" t="s">
        <v>228</v>
      </c>
    </row>
    <row r="18" spans="1:6" ht="12.75">
      <c r="A18" s="371" t="s">
        <v>69</v>
      </c>
      <c r="B18" s="373" t="s">
        <v>400</v>
      </c>
      <c r="C18" s="369">
        <v>0</v>
      </c>
      <c r="D18" s="369">
        <v>0</v>
      </c>
      <c r="F18" s="51" t="s">
        <v>229</v>
      </c>
    </row>
    <row r="19" spans="1:6" ht="12.75">
      <c r="A19" s="371" t="s">
        <v>69</v>
      </c>
      <c r="B19" s="373" t="s">
        <v>401</v>
      </c>
      <c r="C19" s="369">
        <v>10608</v>
      </c>
      <c r="D19" s="369">
        <v>8075</v>
      </c>
      <c r="F19" s="51" t="s">
        <v>230</v>
      </c>
    </row>
    <row r="20" spans="1:6" ht="12.75">
      <c r="A20" s="371" t="s">
        <v>69</v>
      </c>
      <c r="B20" s="373" t="s">
        <v>402</v>
      </c>
      <c r="C20" s="369">
        <v>11249</v>
      </c>
      <c r="D20" s="369">
        <v>14958</v>
      </c>
      <c r="F20" s="51" t="s">
        <v>231</v>
      </c>
    </row>
    <row r="21" spans="1:6" ht="12.75">
      <c r="A21" s="371" t="s">
        <v>69</v>
      </c>
      <c r="B21" s="373" t="s">
        <v>73</v>
      </c>
      <c r="C21" s="369">
        <v>22148</v>
      </c>
      <c r="D21" s="369">
        <v>26673</v>
      </c>
      <c r="F21" s="51" t="s">
        <v>73</v>
      </c>
    </row>
    <row r="22" spans="1:6" ht="12.75">
      <c r="A22" s="371" t="s">
        <v>69</v>
      </c>
      <c r="B22" s="373" t="s">
        <v>74</v>
      </c>
      <c r="C22" s="369">
        <v>2292</v>
      </c>
      <c r="D22" s="369">
        <v>2048</v>
      </c>
      <c r="F22" s="51" t="s">
        <v>697</v>
      </c>
    </row>
    <row r="23" spans="1:6" ht="12.75">
      <c r="A23" s="371" t="s">
        <v>69</v>
      </c>
      <c r="B23" s="373" t="s">
        <v>169</v>
      </c>
      <c r="C23" s="369">
        <v>1657</v>
      </c>
      <c r="D23" s="369">
        <v>1624</v>
      </c>
      <c r="F23" s="51" t="s">
        <v>169</v>
      </c>
    </row>
    <row r="24" spans="1:6" ht="12.75">
      <c r="A24" s="371" t="s">
        <v>69</v>
      </c>
      <c r="B24" s="373" t="s">
        <v>665</v>
      </c>
      <c r="C24" s="369">
        <v>1383</v>
      </c>
      <c r="D24" s="369">
        <v>1394</v>
      </c>
      <c r="F24" s="51" t="s">
        <v>690</v>
      </c>
    </row>
    <row r="25" spans="1:6" ht="12.75">
      <c r="A25" s="371" t="s">
        <v>69</v>
      </c>
      <c r="B25" s="374" t="s">
        <v>403</v>
      </c>
      <c r="C25" s="369">
        <v>273</v>
      </c>
      <c r="D25" s="369">
        <v>232</v>
      </c>
      <c r="F25" s="51" t="s">
        <v>304</v>
      </c>
    </row>
    <row r="26" spans="1:6" ht="12.75">
      <c r="A26" s="371" t="s">
        <v>69</v>
      </c>
      <c r="B26" s="374" t="s">
        <v>691</v>
      </c>
      <c r="C26" s="369">
        <v>628</v>
      </c>
      <c r="D26" s="369">
        <v>697</v>
      </c>
      <c r="F26" s="51" t="s">
        <v>741</v>
      </c>
    </row>
    <row r="27" spans="1:6" ht="12.75">
      <c r="A27" s="371" t="s">
        <v>69</v>
      </c>
      <c r="B27" s="373" t="s">
        <v>742</v>
      </c>
      <c r="C27" s="369">
        <v>1512</v>
      </c>
      <c r="D27" s="369">
        <v>1640</v>
      </c>
      <c r="F27" s="51" t="s">
        <v>729</v>
      </c>
    </row>
    <row r="28" spans="1:6" ht="12.75">
      <c r="A28" s="371" t="s">
        <v>69</v>
      </c>
      <c r="B28" s="373" t="s">
        <v>404</v>
      </c>
      <c r="C28" s="369">
        <v>1505</v>
      </c>
      <c r="D28" s="369">
        <v>2427</v>
      </c>
      <c r="F28" s="51" t="s">
        <v>232</v>
      </c>
    </row>
    <row r="29" spans="1:6" ht="12.75">
      <c r="A29" s="371" t="s">
        <v>69</v>
      </c>
      <c r="B29" s="372" t="s">
        <v>405</v>
      </c>
      <c r="C29" s="369">
        <v>54635</v>
      </c>
      <c r="D29" s="369">
        <v>58041</v>
      </c>
      <c r="F29" s="50" t="s">
        <v>755</v>
      </c>
    </row>
    <row r="30" spans="1:6" ht="12.75">
      <c r="A30" s="371" t="s">
        <v>69</v>
      </c>
      <c r="B30" s="373" t="s">
        <v>225</v>
      </c>
      <c r="C30" s="369">
        <v>0</v>
      </c>
      <c r="D30" s="369">
        <v>0</v>
      </c>
      <c r="F30" s="51" t="s">
        <v>225</v>
      </c>
    </row>
    <row r="31" spans="1:6" ht="12.75">
      <c r="A31" s="371" t="s">
        <v>69</v>
      </c>
      <c r="B31" s="373" t="s">
        <v>226</v>
      </c>
      <c r="C31" s="369">
        <v>6</v>
      </c>
      <c r="D31" s="369">
        <v>0</v>
      </c>
      <c r="F31" s="51" t="s">
        <v>226</v>
      </c>
    </row>
    <row r="32" spans="1:6" ht="12.75">
      <c r="A32" s="371" t="s">
        <v>69</v>
      </c>
      <c r="B32" s="373" t="s">
        <v>76</v>
      </c>
      <c r="C32" s="369">
        <v>13317</v>
      </c>
      <c r="D32" s="369">
        <v>17972</v>
      </c>
      <c r="F32" s="51" t="s">
        <v>76</v>
      </c>
    </row>
    <row r="33" spans="1:6" ht="12.75">
      <c r="A33" s="371" t="s">
        <v>69</v>
      </c>
      <c r="B33" s="373" t="s">
        <v>253</v>
      </c>
      <c r="C33" s="369">
        <v>34</v>
      </c>
      <c r="D33" s="369">
        <v>18</v>
      </c>
      <c r="F33" s="51" t="s">
        <v>253</v>
      </c>
    </row>
    <row r="34" spans="1:6" ht="12.75">
      <c r="A34" s="371" t="s">
        <v>69</v>
      </c>
      <c r="B34" s="374" t="s">
        <v>410</v>
      </c>
      <c r="C34" s="369">
        <v>221</v>
      </c>
      <c r="D34" s="369">
        <v>660</v>
      </c>
      <c r="F34" s="51" t="s">
        <v>410</v>
      </c>
    </row>
    <row r="35" spans="1:6" ht="12.75">
      <c r="A35" s="371" t="s">
        <v>69</v>
      </c>
      <c r="B35" s="374" t="s">
        <v>411</v>
      </c>
      <c r="C35" s="369">
        <v>8</v>
      </c>
      <c r="D35" s="369">
        <v>15</v>
      </c>
      <c r="F35" s="51" t="s">
        <v>411</v>
      </c>
    </row>
    <row r="36" spans="1:6" ht="12.75">
      <c r="A36" s="371" t="s">
        <v>69</v>
      </c>
      <c r="B36" s="563" t="s">
        <v>185</v>
      </c>
      <c r="C36" s="369">
        <v>18</v>
      </c>
      <c r="D36" s="369">
        <v>35</v>
      </c>
      <c r="F36" s="51" t="s">
        <v>185</v>
      </c>
    </row>
    <row r="37" spans="1:6" ht="12.75">
      <c r="A37" s="371" t="s">
        <v>69</v>
      </c>
      <c r="B37" s="563" t="s">
        <v>406</v>
      </c>
      <c r="C37" s="369">
        <v>520</v>
      </c>
      <c r="D37" s="369">
        <v>608</v>
      </c>
      <c r="F37" s="51" t="s">
        <v>255</v>
      </c>
    </row>
    <row r="38" spans="1:6" ht="12.75">
      <c r="A38" s="371" t="s">
        <v>69</v>
      </c>
      <c r="B38" s="563" t="s">
        <v>407</v>
      </c>
      <c r="C38" s="369">
        <v>24932</v>
      </c>
      <c r="D38" s="369">
        <v>22903</v>
      </c>
      <c r="F38" s="51" t="s">
        <v>257</v>
      </c>
    </row>
    <row r="39" spans="1:6" ht="12.75">
      <c r="A39" s="371" t="s">
        <v>69</v>
      </c>
      <c r="B39" s="563" t="s">
        <v>408</v>
      </c>
      <c r="C39" s="369">
        <v>15579</v>
      </c>
      <c r="D39" s="369">
        <v>15830</v>
      </c>
      <c r="F39" s="51" t="s">
        <v>739</v>
      </c>
    </row>
    <row r="40" spans="1:4" ht="13.5" customHeight="1">
      <c r="A40" s="371" t="s">
        <v>77</v>
      </c>
      <c r="B40" s="375" t="s">
        <v>409</v>
      </c>
      <c r="C40" s="369">
        <v>3185</v>
      </c>
      <c r="D40" s="369">
        <v>2754</v>
      </c>
    </row>
    <row r="41" spans="1:4" ht="12.75">
      <c r="A41" s="371" t="s">
        <v>77</v>
      </c>
      <c r="B41" s="370" t="s">
        <v>225</v>
      </c>
      <c r="C41" s="369">
        <v>3185</v>
      </c>
      <c r="D41" s="369">
        <v>2754</v>
      </c>
    </row>
    <row r="42" spans="1:4" ht="12.75">
      <c r="A42" s="371" t="s">
        <v>78</v>
      </c>
      <c r="B42" s="375" t="s">
        <v>409</v>
      </c>
      <c r="C42" s="369">
        <v>7785565</v>
      </c>
      <c r="D42" s="369">
        <v>7975598</v>
      </c>
    </row>
    <row r="43" spans="1:2" ht="12.75">
      <c r="A43" s="371"/>
      <c r="B43" s="375"/>
    </row>
    <row r="46" ht="12.75">
      <c r="A46" s="371"/>
    </row>
    <row r="49" spans="1:2" ht="12.75">
      <c r="A49" s="371"/>
      <c r="B49" s="371"/>
    </row>
  </sheetData>
  <sheetProtection password="CF21" sheet="1" objects="1" scenarios="1"/>
  <conditionalFormatting sqref="C43">
    <cfRule type="cellIs" priority="14" dxfId="8" operator="notBetween" stopIfTrue="1">
      <formula>F48-0.5</formula>
      <formula>F48+0.5</formula>
    </cfRule>
  </conditionalFormatting>
  <conditionalFormatting sqref="D43">
    <cfRule type="cellIs" priority="18" dxfId="8" operator="notBetween" stopIfTrue="1">
      <formula>G48-0.5</formula>
      <formula>G48+0.5</formula>
    </cfRule>
  </conditionalFormatting>
  <conditionalFormatting sqref="C11:D11">
    <cfRule type="cellIs" priority="12" dxfId="7" operator="notEqual" stopIfTrue="1">
      <formula>C13+C14+C15</formula>
    </cfRule>
  </conditionalFormatting>
  <conditionalFormatting sqref="C15">
    <cfRule type="cellIs" priority="79" dxfId="3" operator="between" stopIfTrue="1">
      <formula>$C$16+$C$29-0.5</formula>
      <formula>$C$16+$C$29+0.5</formula>
    </cfRule>
  </conditionalFormatting>
  <conditionalFormatting sqref="C16">
    <cfRule type="cellIs" priority="80" dxfId="3" operator="between" stopIfTrue="1">
      <formula>SUM(C17:C28)-0.5</formula>
      <formula>SUM(C17:C28)+0.5</formula>
    </cfRule>
  </conditionalFormatting>
  <conditionalFormatting sqref="C16">
    <cfRule type="cellIs" priority="81" dxfId="2" operator="notBetween" stopIfTrue="1">
      <formula>SUM(C17:C28)-0.5</formula>
      <formula>SUM(C17:C28)</formula>
    </cfRule>
  </conditionalFormatting>
  <conditionalFormatting sqref="C15:D15">
    <cfRule type="cellIs" priority="83" dxfId="3" operator="between" stopIfTrue="1">
      <formula>C16+C29-0.5</formula>
      <formula>B16+B29+0.5</formula>
    </cfRule>
  </conditionalFormatting>
  <conditionalFormatting sqref="C29:D29">
    <cfRule type="cellIs" priority="93" dxfId="2" operator="notBetween" stopIfTrue="1">
      <formula>SUM(C30:C39)-0.5</formula>
      <formula>SUM(C30:C39)+0.5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24">
    <tabColor theme="1"/>
  </sheetPr>
  <dimension ref="A1:H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1.875" style="0" customWidth="1"/>
    <col min="2" max="2" width="28.00390625" style="0" customWidth="1"/>
    <col min="3" max="4" width="11.375" style="3" customWidth="1"/>
    <col min="5" max="5" width="68.375" style="0" bestFit="1" customWidth="1"/>
  </cols>
  <sheetData>
    <row r="1" spans="1:4" ht="12.75">
      <c r="A1" t="s">
        <v>316</v>
      </c>
      <c r="C1" s="3" t="s">
        <v>1209</v>
      </c>
      <c r="D1" s="3" t="s">
        <v>1209</v>
      </c>
    </row>
    <row r="2" spans="1:4" ht="12.75">
      <c r="A2" t="s">
        <v>343</v>
      </c>
      <c r="C2" s="3" t="s">
        <v>229</v>
      </c>
      <c r="D2" s="3" t="s">
        <v>229</v>
      </c>
    </row>
    <row r="3" spans="1:4" ht="12.75">
      <c r="A3" t="s">
        <v>344</v>
      </c>
      <c r="C3" s="3">
        <v>2020</v>
      </c>
      <c r="D3" s="365" t="s">
        <v>1206</v>
      </c>
    </row>
    <row r="4" spans="1:4" ht="12.75">
      <c r="A4" t="s">
        <v>345</v>
      </c>
      <c r="C4" s="3" t="s">
        <v>1208</v>
      </c>
      <c r="D4" s="3" t="s">
        <v>1208</v>
      </c>
    </row>
    <row r="5" spans="1:4" ht="12.75">
      <c r="A5" t="s">
        <v>392</v>
      </c>
      <c r="C5" s="3" t="s">
        <v>61</v>
      </c>
      <c r="D5" s="3" t="s">
        <v>61</v>
      </c>
    </row>
    <row r="6" spans="1:4" ht="12.75">
      <c r="A6" t="s">
        <v>393</v>
      </c>
      <c r="C6" s="3" t="s">
        <v>409</v>
      </c>
      <c r="D6" s="3" t="s">
        <v>409</v>
      </c>
    </row>
    <row r="7" spans="1:4" ht="12.75">
      <c r="A7" t="s">
        <v>346</v>
      </c>
      <c r="C7" s="3" t="s">
        <v>608</v>
      </c>
      <c r="D7" s="3" t="s">
        <v>608</v>
      </c>
    </row>
    <row r="8" ht="12.75">
      <c r="B8" s="382"/>
    </row>
    <row r="10" spans="3:4" ht="12.75">
      <c r="C10" s="3" t="s">
        <v>347</v>
      </c>
      <c r="D10" s="3" t="s">
        <v>347</v>
      </c>
    </row>
    <row r="11" spans="1:4" ht="12.75">
      <c r="A11" s="346" t="s">
        <v>79</v>
      </c>
      <c r="B11" s="346"/>
      <c r="C11" s="3">
        <v>445451</v>
      </c>
      <c r="D11" s="3">
        <v>401132</v>
      </c>
    </row>
    <row r="12" spans="1:4" ht="12.75">
      <c r="A12" s="346" t="s">
        <v>207</v>
      </c>
      <c r="B12" s="346"/>
      <c r="C12" s="3">
        <v>1942</v>
      </c>
      <c r="D12" s="3">
        <v>497</v>
      </c>
    </row>
    <row r="13" spans="1:4" ht="12.75">
      <c r="A13" t="s">
        <v>412</v>
      </c>
      <c r="C13" s="3">
        <v>0</v>
      </c>
      <c r="D13" s="3">
        <v>0</v>
      </c>
    </row>
    <row r="14" spans="1:4" ht="12.75">
      <c r="A14" t="s">
        <v>413</v>
      </c>
      <c r="C14" s="3">
        <v>0</v>
      </c>
      <c r="D14" s="3">
        <v>0</v>
      </c>
    </row>
    <row r="15" spans="1:4" ht="12.75">
      <c r="A15" t="s">
        <v>414</v>
      </c>
      <c r="C15" s="3">
        <v>1942</v>
      </c>
      <c r="D15" s="3">
        <v>497</v>
      </c>
    </row>
    <row r="16" spans="1:4" ht="12.75">
      <c r="A16" t="s">
        <v>415</v>
      </c>
      <c r="C16" s="3">
        <v>0</v>
      </c>
      <c r="D16" s="3">
        <v>0</v>
      </c>
    </row>
    <row r="17" spans="1:4" ht="12.75">
      <c r="A17" t="s">
        <v>649</v>
      </c>
      <c r="C17" s="3">
        <v>0</v>
      </c>
      <c r="D17" s="3">
        <v>0</v>
      </c>
    </row>
    <row r="18" spans="1:4" ht="12.75">
      <c r="A18" t="s">
        <v>210</v>
      </c>
      <c r="C18" s="3">
        <v>0</v>
      </c>
      <c r="D18" s="3">
        <v>0</v>
      </c>
    </row>
    <row r="19" spans="1:4" ht="12.75">
      <c r="A19" t="s">
        <v>211</v>
      </c>
      <c r="C19" s="3">
        <v>4623</v>
      </c>
      <c r="D19" s="3">
        <v>5350</v>
      </c>
    </row>
    <row r="20" spans="1:4" ht="12.75">
      <c r="A20" t="s">
        <v>212</v>
      </c>
      <c r="C20" s="3">
        <v>8611</v>
      </c>
      <c r="D20" s="3">
        <v>5824</v>
      </c>
    </row>
    <row r="21" spans="1:4" ht="12.75">
      <c r="A21" t="s">
        <v>213</v>
      </c>
      <c r="C21" s="3">
        <v>20381</v>
      </c>
      <c r="D21" s="3">
        <v>22060</v>
      </c>
    </row>
    <row r="22" spans="1:4" ht="12.75">
      <c r="A22" t="s">
        <v>214</v>
      </c>
      <c r="C22" s="3">
        <v>179773</v>
      </c>
      <c r="D22" s="3">
        <v>127614</v>
      </c>
    </row>
    <row r="23" spans="1:4" ht="12.75">
      <c r="A23" t="s">
        <v>215</v>
      </c>
      <c r="C23" s="3">
        <v>0</v>
      </c>
      <c r="D23" s="3">
        <v>0</v>
      </c>
    </row>
    <row r="24" spans="1:4" ht="12.75">
      <c r="A24" t="s">
        <v>216</v>
      </c>
      <c r="C24" s="3">
        <v>393</v>
      </c>
      <c r="D24" s="3">
        <v>101</v>
      </c>
    </row>
    <row r="25" spans="1:4" ht="12.75">
      <c r="A25" t="s">
        <v>217</v>
      </c>
      <c r="C25" s="3">
        <v>80492</v>
      </c>
      <c r="D25" s="3">
        <v>29019</v>
      </c>
    </row>
    <row r="26" spans="1:4" ht="12.75">
      <c r="A26" t="s">
        <v>218</v>
      </c>
      <c r="C26" s="3">
        <v>65318</v>
      </c>
      <c r="D26" s="3">
        <v>109513</v>
      </c>
    </row>
    <row r="27" spans="1:4" ht="12.75">
      <c r="A27" t="s">
        <v>219</v>
      </c>
      <c r="C27" s="3">
        <v>0</v>
      </c>
      <c r="D27" s="3">
        <v>0</v>
      </c>
    </row>
    <row r="28" spans="1:4" ht="12.75">
      <c r="A28" t="s">
        <v>220</v>
      </c>
      <c r="C28" s="3">
        <v>0</v>
      </c>
      <c r="D28" s="3">
        <v>0</v>
      </c>
    </row>
    <row r="29" spans="1:4" ht="12.75">
      <c r="A29" t="s">
        <v>221</v>
      </c>
      <c r="C29" s="3">
        <v>0</v>
      </c>
      <c r="D29" s="3">
        <v>0</v>
      </c>
    </row>
    <row r="30" spans="1:4" ht="12.75">
      <c r="A30" t="s">
        <v>416</v>
      </c>
      <c r="C30" s="3">
        <v>5250</v>
      </c>
      <c r="D30" s="3">
        <v>3958</v>
      </c>
    </row>
    <row r="31" spans="1:4" ht="12.75">
      <c r="A31" t="s">
        <v>686</v>
      </c>
      <c r="C31" s="3">
        <v>0</v>
      </c>
      <c r="D31" s="3">
        <v>0</v>
      </c>
    </row>
    <row r="32" spans="1:4" ht="12.75">
      <c r="A32" t="s">
        <v>687</v>
      </c>
      <c r="C32" s="3">
        <v>2325</v>
      </c>
      <c r="D32" s="3">
        <v>1867</v>
      </c>
    </row>
    <row r="33" spans="1:4" ht="12.75">
      <c r="A33" t="s">
        <v>688</v>
      </c>
      <c r="C33" s="3">
        <v>16341</v>
      </c>
      <c r="D33" s="3">
        <v>35153</v>
      </c>
    </row>
    <row r="34" spans="1:4" ht="12.75">
      <c r="A34" t="s">
        <v>689</v>
      </c>
      <c r="C34" s="3">
        <v>60002</v>
      </c>
      <c r="D34" s="3">
        <v>60176</v>
      </c>
    </row>
    <row r="35" spans="1:4" ht="12.75">
      <c r="A35" s="346" t="s">
        <v>79</v>
      </c>
      <c r="B35" t="s">
        <v>159</v>
      </c>
      <c r="C35" s="3">
        <v>0</v>
      </c>
      <c r="D35" s="3">
        <v>0</v>
      </c>
    </row>
    <row r="36" spans="1:4" ht="12.75">
      <c r="A36" s="346" t="s">
        <v>79</v>
      </c>
      <c r="B36" s="346" t="s">
        <v>417</v>
      </c>
      <c r="C36" s="3">
        <v>0</v>
      </c>
      <c r="D36" s="3">
        <v>0</v>
      </c>
    </row>
    <row r="37" spans="1:5" ht="12.75">
      <c r="A37" s="346" t="s">
        <v>79</v>
      </c>
      <c r="B37" s="372" t="s">
        <v>398</v>
      </c>
      <c r="C37" s="3">
        <v>0</v>
      </c>
      <c r="D37" s="3">
        <v>0</v>
      </c>
      <c r="E37" s="50" t="s">
        <v>72</v>
      </c>
    </row>
    <row r="38" spans="1:5" ht="12.75">
      <c r="A38" s="346" t="s">
        <v>79</v>
      </c>
      <c r="B38" s="373" t="s">
        <v>399</v>
      </c>
      <c r="C38" s="3">
        <v>0</v>
      </c>
      <c r="D38" s="3">
        <v>0</v>
      </c>
      <c r="E38" s="51" t="s">
        <v>228</v>
      </c>
    </row>
    <row r="39" spans="1:5" ht="12.75">
      <c r="A39" s="346" t="s">
        <v>79</v>
      </c>
      <c r="B39" s="373" t="s">
        <v>400</v>
      </c>
      <c r="C39" s="3">
        <v>0</v>
      </c>
      <c r="D39" s="3">
        <v>0</v>
      </c>
      <c r="E39" s="51" t="s">
        <v>229</v>
      </c>
    </row>
    <row r="40" spans="1:5" ht="12.75">
      <c r="A40" s="346" t="s">
        <v>79</v>
      </c>
      <c r="B40" s="373" t="s">
        <v>401</v>
      </c>
      <c r="C40" s="3">
        <v>0</v>
      </c>
      <c r="D40" s="3">
        <v>0</v>
      </c>
      <c r="E40" s="51" t="s">
        <v>230</v>
      </c>
    </row>
    <row r="41" spans="1:5" ht="12.75">
      <c r="A41" s="346" t="s">
        <v>79</v>
      </c>
      <c r="B41" s="373" t="s">
        <v>402</v>
      </c>
      <c r="C41" s="3">
        <v>0</v>
      </c>
      <c r="D41" s="3">
        <v>0</v>
      </c>
      <c r="E41" s="51" t="s">
        <v>231</v>
      </c>
    </row>
    <row r="42" spans="1:5" ht="12.75">
      <c r="A42" s="346" t="s">
        <v>79</v>
      </c>
      <c r="B42" s="373" t="s">
        <v>73</v>
      </c>
      <c r="C42" s="3">
        <v>0</v>
      </c>
      <c r="D42" s="3">
        <v>0</v>
      </c>
      <c r="E42" s="51" t="s">
        <v>73</v>
      </c>
    </row>
    <row r="43" spans="1:5" ht="12.75">
      <c r="A43" s="346" t="s">
        <v>79</v>
      </c>
      <c r="B43" s="373" t="s">
        <v>74</v>
      </c>
      <c r="C43" s="3">
        <v>0</v>
      </c>
      <c r="D43" s="3">
        <v>0</v>
      </c>
      <c r="E43" s="51" t="s">
        <v>697</v>
      </c>
    </row>
    <row r="44" spans="1:5" ht="12.75">
      <c r="A44" s="346" t="s">
        <v>79</v>
      </c>
      <c r="B44" s="373" t="s">
        <v>169</v>
      </c>
      <c r="C44" s="3">
        <v>0</v>
      </c>
      <c r="D44" s="3">
        <v>0</v>
      </c>
      <c r="E44" s="51" t="s">
        <v>169</v>
      </c>
    </row>
    <row r="45" spans="1:5" ht="12.75">
      <c r="A45" s="346" t="s">
        <v>79</v>
      </c>
      <c r="B45" s="373" t="s">
        <v>665</v>
      </c>
      <c r="C45" s="3">
        <v>0</v>
      </c>
      <c r="D45" s="3">
        <v>0</v>
      </c>
      <c r="E45" s="51" t="s">
        <v>690</v>
      </c>
    </row>
    <row r="46" spans="1:5" ht="12.75">
      <c r="A46" s="346" t="s">
        <v>79</v>
      </c>
      <c r="B46" s="374" t="s">
        <v>403</v>
      </c>
      <c r="C46" s="3">
        <v>0</v>
      </c>
      <c r="D46" s="3">
        <v>0</v>
      </c>
      <c r="E46" s="51" t="s">
        <v>304</v>
      </c>
    </row>
    <row r="47" spans="1:5" ht="12.75">
      <c r="A47" s="346" t="s">
        <v>79</v>
      </c>
      <c r="B47" s="374" t="s">
        <v>691</v>
      </c>
      <c r="C47" s="3">
        <v>0</v>
      </c>
      <c r="D47" s="3">
        <v>0</v>
      </c>
      <c r="E47" s="51" t="s">
        <v>741</v>
      </c>
    </row>
    <row r="48" spans="1:5" ht="12.75">
      <c r="A48" s="346" t="s">
        <v>79</v>
      </c>
      <c r="B48" s="373" t="s">
        <v>742</v>
      </c>
      <c r="C48" s="3">
        <v>0</v>
      </c>
      <c r="D48" s="3">
        <v>0</v>
      </c>
      <c r="E48" s="51" t="s">
        <v>729</v>
      </c>
    </row>
    <row r="49" spans="1:5" ht="12.75">
      <c r="A49" s="346" t="s">
        <v>79</v>
      </c>
      <c r="B49" s="373" t="s">
        <v>404</v>
      </c>
      <c r="C49" s="3">
        <v>0</v>
      </c>
      <c r="D49" s="3">
        <v>0</v>
      </c>
      <c r="E49" s="51" t="s">
        <v>232</v>
      </c>
    </row>
    <row r="50" spans="1:5" ht="15" customHeight="1">
      <c r="A50" s="346" t="s">
        <v>79</v>
      </c>
      <c r="B50" s="372" t="s">
        <v>405</v>
      </c>
      <c r="C50" s="3">
        <v>0</v>
      </c>
      <c r="D50" s="3">
        <v>0</v>
      </c>
      <c r="E50" s="50" t="s">
        <v>755</v>
      </c>
    </row>
    <row r="51" spans="1:5" ht="15" customHeight="1">
      <c r="A51" s="346" t="s">
        <v>79</v>
      </c>
      <c r="B51" s="373" t="s">
        <v>225</v>
      </c>
      <c r="C51" s="3">
        <v>0</v>
      </c>
      <c r="D51" s="3">
        <v>0</v>
      </c>
      <c r="E51" s="51" t="s">
        <v>225</v>
      </c>
    </row>
    <row r="52" spans="1:5" ht="15" customHeight="1">
      <c r="A52" s="346" t="s">
        <v>79</v>
      </c>
      <c r="B52" s="373" t="s">
        <v>226</v>
      </c>
      <c r="C52" s="3">
        <v>0</v>
      </c>
      <c r="D52" s="3">
        <v>0</v>
      </c>
      <c r="E52" s="51" t="s">
        <v>226</v>
      </c>
    </row>
    <row r="53" spans="1:5" ht="15" customHeight="1">
      <c r="A53" s="346" t="s">
        <v>79</v>
      </c>
      <c r="B53" s="373" t="s">
        <v>76</v>
      </c>
      <c r="C53" s="3">
        <v>0</v>
      </c>
      <c r="D53" s="3">
        <v>0</v>
      </c>
      <c r="E53" s="51" t="s">
        <v>76</v>
      </c>
    </row>
    <row r="54" spans="1:5" ht="15" customHeight="1">
      <c r="A54" s="346" t="s">
        <v>79</v>
      </c>
      <c r="B54" s="373" t="s">
        <v>253</v>
      </c>
      <c r="C54" s="3">
        <v>0</v>
      </c>
      <c r="D54" s="3">
        <v>0</v>
      </c>
      <c r="E54" s="51" t="s">
        <v>253</v>
      </c>
    </row>
    <row r="55" spans="1:5" ht="15" customHeight="1">
      <c r="A55" s="346" t="s">
        <v>79</v>
      </c>
      <c r="B55" s="373" t="s">
        <v>410</v>
      </c>
      <c r="C55" s="3">
        <v>0</v>
      </c>
      <c r="D55" s="3">
        <v>0</v>
      </c>
      <c r="E55" s="51" t="s">
        <v>410</v>
      </c>
    </row>
    <row r="56" spans="1:5" ht="15" customHeight="1">
      <c r="A56" s="346" t="s">
        <v>79</v>
      </c>
      <c r="B56" s="374" t="s">
        <v>411</v>
      </c>
      <c r="C56" s="3">
        <v>0</v>
      </c>
      <c r="D56" s="3">
        <v>0</v>
      </c>
      <c r="E56" s="51" t="s">
        <v>411</v>
      </c>
    </row>
    <row r="57" spans="1:5" ht="15" customHeight="1">
      <c r="A57" s="346" t="s">
        <v>79</v>
      </c>
      <c r="B57" s="373" t="s">
        <v>185</v>
      </c>
      <c r="C57" s="3">
        <v>0</v>
      </c>
      <c r="D57" s="3">
        <v>0</v>
      </c>
      <c r="E57" s="51" t="s">
        <v>185</v>
      </c>
    </row>
    <row r="58" spans="1:5" ht="15" customHeight="1">
      <c r="A58" s="346" t="s">
        <v>79</v>
      </c>
      <c r="B58" s="373" t="s">
        <v>406</v>
      </c>
      <c r="C58" s="3">
        <v>0</v>
      </c>
      <c r="D58" s="3">
        <v>0</v>
      </c>
      <c r="E58" s="51" t="s">
        <v>255</v>
      </c>
    </row>
    <row r="59" spans="1:5" ht="15" customHeight="1">
      <c r="A59" s="346" t="s">
        <v>79</v>
      </c>
      <c r="B59" s="373" t="s">
        <v>407</v>
      </c>
      <c r="C59" s="3">
        <v>0</v>
      </c>
      <c r="D59" s="3">
        <v>0</v>
      </c>
      <c r="E59" s="51" t="s">
        <v>257</v>
      </c>
    </row>
    <row r="60" spans="1:5" ht="15" customHeight="1">
      <c r="A60" s="346" t="s">
        <v>79</v>
      </c>
      <c r="B60" s="373" t="s">
        <v>408</v>
      </c>
      <c r="C60" s="3">
        <v>0</v>
      </c>
      <c r="D60" s="3">
        <v>0</v>
      </c>
      <c r="E60" s="51" t="s">
        <v>739</v>
      </c>
    </row>
    <row r="61" spans="1:2" ht="15" customHeight="1">
      <c r="A61" s="346"/>
      <c r="B61" s="374"/>
    </row>
    <row r="62" spans="1:2" ht="15" customHeight="1">
      <c r="A62" s="346"/>
      <c r="B62" s="373"/>
    </row>
    <row r="63" spans="1:2" ht="15" customHeight="1">
      <c r="A63" s="346"/>
      <c r="B63" s="373"/>
    </row>
    <row r="64" spans="1:2" ht="15" customHeight="1">
      <c r="A64" s="346"/>
      <c r="B64" s="373"/>
    </row>
    <row r="65" spans="2:8" ht="12.75">
      <c r="B65" s="375"/>
      <c r="E65" s="519"/>
      <c r="F65" s="519"/>
      <c r="G65" s="519"/>
      <c r="H65" s="519"/>
    </row>
    <row r="66" ht="12.75">
      <c r="B66" s="370"/>
    </row>
    <row r="67" ht="12.75">
      <c r="B67" s="375"/>
    </row>
    <row r="68" ht="12.75">
      <c r="B68" s="368"/>
    </row>
    <row r="69" ht="12.75">
      <c r="B69" s="368"/>
    </row>
    <row r="70" ht="12.75">
      <c r="B70" s="368"/>
    </row>
    <row r="71" ht="12.75">
      <c r="B71" s="368"/>
    </row>
  </sheetData>
  <sheetProtection password="CF21" sheet="1" objects="1" scenarios="1"/>
  <conditionalFormatting sqref="C37:D37">
    <cfRule type="cellIs" priority="15" dxfId="0" operator="notBetween" stopIfTrue="1">
      <formula>SUM(C38:C49)-0.5</formula>
      <formula>SUM(C38:C49)+0.5</formula>
    </cfRule>
  </conditionalFormatting>
  <conditionalFormatting sqref="C50:D50">
    <cfRule type="cellIs" priority="17" dxfId="0" operator="notBetween" stopIfTrue="1">
      <formula>SUM(C51:C60)-0.5</formula>
      <formula>SUM(C51:C60)+0.5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25">
    <tabColor theme="1"/>
  </sheetPr>
  <dimension ref="A1:H2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625" style="0" bestFit="1" customWidth="1"/>
    <col min="2" max="2" width="17.875" style="0" bestFit="1" customWidth="1"/>
    <col min="3" max="3" width="10.125" style="0" customWidth="1"/>
    <col min="4" max="4" width="12.50390625" style="0" bestFit="1" customWidth="1"/>
    <col min="5" max="5" width="7.375" style="0" bestFit="1" customWidth="1"/>
    <col min="6" max="6" width="12.875" style="383" customWidth="1"/>
  </cols>
  <sheetData>
    <row r="1" spans="1:2" ht="12.75">
      <c r="A1" t="s">
        <v>316</v>
      </c>
      <c r="B1" t="s">
        <v>1209</v>
      </c>
    </row>
    <row r="2" spans="1:6" ht="12.75">
      <c r="A2" s="346" t="s">
        <v>317</v>
      </c>
      <c r="B2" t="s">
        <v>229</v>
      </c>
      <c r="F2"/>
    </row>
    <row r="3" spans="1:6" ht="12.75">
      <c r="A3" s="346" t="s">
        <v>318</v>
      </c>
      <c r="B3" t="s">
        <v>1208</v>
      </c>
      <c r="F3"/>
    </row>
    <row r="4" spans="1:6" ht="12.75">
      <c r="A4" s="346" t="s">
        <v>319</v>
      </c>
      <c r="B4" t="s">
        <v>347</v>
      </c>
      <c r="F4"/>
    </row>
    <row r="5" spans="1:6" ht="12.75">
      <c r="A5" s="346" t="s">
        <v>320</v>
      </c>
      <c r="B5" t="s">
        <v>61</v>
      </c>
      <c r="F5"/>
    </row>
    <row r="6" spans="1:6" ht="12.75">
      <c r="A6" s="346" t="s">
        <v>321</v>
      </c>
      <c r="B6" t="s">
        <v>409</v>
      </c>
      <c r="F6"/>
    </row>
    <row r="7" spans="1:6" ht="12.75">
      <c r="A7" s="346" t="s">
        <v>322</v>
      </c>
      <c r="B7" t="s">
        <v>1210</v>
      </c>
      <c r="F7"/>
    </row>
    <row r="8" ht="12.75">
      <c r="F8"/>
    </row>
    <row r="9" spans="7:8" ht="12.75">
      <c r="G9" s="383"/>
      <c r="H9" s="383"/>
    </row>
    <row r="10" spans="2:8" ht="12.75">
      <c r="B10">
        <v>2020</v>
      </c>
      <c r="C10" t="s">
        <v>1206</v>
      </c>
      <c r="D10" s="347"/>
      <c r="G10" s="383"/>
      <c r="H10" s="383"/>
    </row>
    <row r="11" spans="1:8" ht="12.75">
      <c r="A11" s="348" t="s">
        <v>429</v>
      </c>
      <c r="B11" s="355">
        <v>1608947.9998499998</v>
      </c>
      <c r="C11" s="355">
        <v>1608611.00006</v>
      </c>
      <c r="D11" s="355"/>
      <c r="E11" s="356"/>
      <c r="G11" s="383"/>
      <c r="H11" s="383"/>
    </row>
    <row r="12" spans="1:8" ht="12.75">
      <c r="A12" s="353" t="s">
        <v>430</v>
      </c>
      <c r="B12" s="355">
        <v>726121.9997899998</v>
      </c>
      <c r="C12" s="355">
        <v>714261.9999000002</v>
      </c>
      <c r="D12" s="355"/>
      <c r="E12" s="356"/>
      <c r="G12" s="383"/>
      <c r="H12" s="383"/>
    </row>
    <row r="13" spans="1:8" ht="12.75">
      <c r="A13" s="353" t="s">
        <v>431</v>
      </c>
      <c r="B13" s="355">
        <v>132364.00038</v>
      </c>
      <c r="C13" s="355">
        <v>167735.00035</v>
      </c>
      <c r="D13" s="355"/>
      <c r="E13" s="356"/>
      <c r="G13" s="383"/>
      <c r="H13" s="383"/>
    </row>
    <row r="14" spans="1:8" ht="12.75">
      <c r="A14" s="353" t="s">
        <v>432</v>
      </c>
      <c r="B14" s="355">
        <v>56509.000459999996</v>
      </c>
      <c r="C14" s="355">
        <v>62549.00003</v>
      </c>
      <c r="D14" s="355"/>
      <c r="E14" s="356"/>
      <c r="G14" s="383"/>
      <c r="H14" s="383"/>
    </row>
    <row r="15" spans="1:8" ht="12.75">
      <c r="A15" s="353" t="s">
        <v>433</v>
      </c>
      <c r="B15" s="355">
        <v>644526.0000400001</v>
      </c>
      <c r="C15" s="355">
        <v>617407.9996699999</v>
      </c>
      <c r="D15" s="355"/>
      <c r="E15" s="356"/>
      <c r="G15" s="383"/>
      <c r="H15" s="383"/>
    </row>
    <row r="16" spans="1:8" ht="12.75">
      <c r="A16" s="353" t="s">
        <v>434</v>
      </c>
      <c r="B16" s="355">
        <v>11652.99954</v>
      </c>
      <c r="C16" s="355">
        <v>10444.999960000001</v>
      </c>
      <c r="D16" s="355"/>
      <c r="E16" s="356"/>
      <c r="G16" s="383"/>
      <c r="H16" s="383"/>
    </row>
    <row r="17" spans="1:8" ht="12.75">
      <c r="A17" s="353" t="s">
        <v>435</v>
      </c>
      <c r="B17" s="355">
        <v>11925.999629999997</v>
      </c>
      <c r="C17" s="355">
        <v>14573.00001</v>
      </c>
      <c r="D17" s="355"/>
      <c r="E17" s="356"/>
      <c r="G17" s="383"/>
      <c r="H17" s="383"/>
    </row>
    <row r="18" spans="1:8" ht="12.75">
      <c r="A18" s="353" t="s">
        <v>436</v>
      </c>
      <c r="B18" s="355">
        <v>933.99968</v>
      </c>
      <c r="C18" s="355">
        <v>1035.00015</v>
      </c>
      <c r="D18" s="355"/>
      <c r="E18" s="356"/>
      <c r="G18" s="383"/>
      <c r="H18" s="383"/>
    </row>
    <row r="19" spans="1:8" ht="12.75">
      <c r="A19" s="353" t="s">
        <v>437</v>
      </c>
      <c r="B19" s="355">
        <v>24914.000330000003</v>
      </c>
      <c r="C19" s="355">
        <v>20603.999989999997</v>
      </c>
      <c r="D19" s="355"/>
      <c r="E19" s="356"/>
      <c r="G19" s="383"/>
      <c r="H19" s="383"/>
    </row>
    <row r="20" spans="1:8" ht="12.75">
      <c r="A20" s="348" t="s">
        <v>438</v>
      </c>
      <c r="B20" s="355">
        <v>1155697.00005</v>
      </c>
      <c r="C20" s="355">
        <v>1223781</v>
      </c>
      <c r="D20" s="355"/>
      <c r="E20" s="356"/>
      <c r="G20" s="383"/>
      <c r="H20" s="383"/>
    </row>
    <row r="21" spans="1:8" ht="12.75">
      <c r="A21" s="353" t="s">
        <v>439</v>
      </c>
      <c r="B21" s="355">
        <v>3303</v>
      </c>
      <c r="C21" s="355">
        <v>1388</v>
      </c>
      <c r="D21" s="355"/>
      <c r="E21" s="356"/>
      <c r="G21" s="383"/>
      <c r="H21" s="383"/>
    </row>
    <row r="22" spans="1:8" ht="12.75">
      <c r="A22" s="349" t="s">
        <v>440</v>
      </c>
      <c r="B22" s="355">
        <v>2698.9999999999995</v>
      </c>
      <c r="C22" s="355">
        <v>3485.00024</v>
      </c>
      <c r="D22" s="355"/>
      <c r="E22" s="356"/>
      <c r="G22" s="383"/>
      <c r="H22" s="383"/>
    </row>
    <row r="23" spans="1:8" ht="12.75">
      <c r="A23" s="354" t="s">
        <v>441</v>
      </c>
      <c r="B23" s="355">
        <v>2698.9999999999995</v>
      </c>
      <c r="C23" s="355">
        <v>3485.00024</v>
      </c>
      <c r="D23" s="355"/>
      <c r="E23" s="356"/>
      <c r="G23" s="383"/>
      <c r="H23" s="383"/>
    </row>
    <row r="24" spans="1:8" ht="12.75">
      <c r="A24" s="354" t="s">
        <v>442</v>
      </c>
      <c r="B24" s="355">
        <v>0</v>
      </c>
      <c r="C24" s="355">
        <v>0</v>
      </c>
      <c r="D24" s="355"/>
      <c r="E24" s="356"/>
      <c r="G24" s="383"/>
      <c r="H24" s="383"/>
    </row>
    <row r="25" spans="1:8" ht="12.75">
      <c r="A25" s="349" t="s">
        <v>443</v>
      </c>
      <c r="B25" s="355">
        <v>205900.99998999998</v>
      </c>
      <c r="C25" s="355">
        <v>206582.00004</v>
      </c>
      <c r="D25" s="355"/>
      <c r="E25" s="356"/>
      <c r="G25" s="383"/>
      <c r="H25" s="383"/>
    </row>
    <row r="26" spans="1:8" ht="12.75">
      <c r="A26" s="354" t="s">
        <v>444</v>
      </c>
      <c r="B26" s="355">
        <v>37938</v>
      </c>
      <c r="C26" s="355">
        <v>30956</v>
      </c>
      <c r="D26" s="355"/>
      <c r="E26" s="356"/>
      <c r="G26" s="383"/>
      <c r="H26" s="383"/>
    </row>
    <row r="27" spans="1:8" ht="12.75">
      <c r="A27" s="354" t="s">
        <v>445</v>
      </c>
      <c r="B27" s="355">
        <v>0</v>
      </c>
      <c r="C27" s="355">
        <v>0</v>
      </c>
      <c r="D27" s="355"/>
      <c r="E27" s="356"/>
      <c r="G27" s="383"/>
      <c r="H27" s="383"/>
    </row>
    <row r="28" spans="1:8" ht="12.75">
      <c r="A28" s="354" t="s">
        <v>446</v>
      </c>
      <c r="B28" s="355">
        <v>167962.99998999998</v>
      </c>
      <c r="C28" s="355">
        <v>175626.00004</v>
      </c>
      <c r="D28" s="355"/>
      <c r="E28" s="356"/>
      <c r="G28" s="383"/>
      <c r="H28" s="383"/>
    </row>
    <row r="29" spans="1:8" ht="12.75">
      <c r="A29" s="353" t="s">
        <v>447</v>
      </c>
      <c r="B29" s="355">
        <v>34068.99999999999</v>
      </c>
      <c r="C29" s="355">
        <v>35800.00000000001</v>
      </c>
      <c r="D29" s="355"/>
      <c r="E29" s="356"/>
      <c r="G29" s="383"/>
      <c r="H29" s="383"/>
    </row>
    <row r="30" spans="1:8" ht="12.75">
      <c r="A30" s="349" t="s">
        <v>448</v>
      </c>
      <c r="B30" s="355">
        <v>13635</v>
      </c>
      <c r="C30" s="355">
        <v>13058.00001</v>
      </c>
      <c r="D30" s="355"/>
      <c r="E30" s="356"/>
      <c r="G30" s="383"/>
      <c r="H30" s="383"/>
    </row>
    <row r="31" spans="1:8" ht="12.75">
      <c r="A31" s="354" t="s">
        <v>449</v>
      </c>
      <c r="B31" s="355">
        <v>2421.0000000000005</v>
      </c>
      <c r="C31" s="355">
        <v>2489</v>
      </c>
      <c r="D31" s="355"/>
      <c r="E31" s="356"/>
      <c r="G31" s="383"/>
      <c r="H31" s="383"/>
    </row>
    <row r="32" spans="1:8" ht="12.75">
      <c r="A32" s="354" t="s">
        <v>450</v>
      </c>
      <c r="B32" s="355">
        <v>7504.00001</v>
      </c>
      <c r="C32" s="355">
        <v>6320.999989999999</v>
      </c>
      <c r="D32" s="355"/>
      <c r="E32" s="356"/>
      <c r="G32" s="383"/>
      <c r="H32" s="383"/>
    </row>
    <row r="33" spans="1:8" ht="12.75">
      <c r="A33" s="354" t="s">
        <v>451</v>
      </c>
      <c r="B33" s="355">
        <v>3709.99999</v>
      </c>
      <c r="C33" s="355">
        <v>4248.00002</v>
      </c>
      <c r="D33" s="355"/>
      <c r="E33" s="356"/>
      <c r="G33" s="383"/>
      <c r="H33" s="383"/>
    </row>
    <row r="34" spans="1:8" ht="12.75">
      <c r="A34" s="353" t="s">
        <v>452</v>
      </c>
      <c r="B34" s="355">
        <v>0</v>
      </c>
      <c r="C34" s="355">
        <v>0</v>
      </c>
      <c r="D34" s="355"/>
      <c r="E34" s="356"/>
      <c r="G34" s="383"/>
      <c r="H34" s="383"/>
    </row>
    <row r="35" spans="1:8" ht="12.75">
      <c r="A35" s="349" t="s">
        <v>453</v>
      </c>
      <c r="B35" s="355">
        <v>287932.00045000005</v>
      </c>
      <c r="C35" s="355">
        <v>306146.00003999996</v>
      </c>
      <c r="D35" s="355"/>
      <c r="E35" s="356"/>
      <c r="G35" s="383"/>
      <c r="H35" s="383"/>
    </row>
    <row r="36" spans="1:8" ht="12.75">
      <c r="A36" s="354" t="s">
        <v>418</v>
      </c>
      <c r="B36" s="355">
        <v>235608.99998000002</v>
      </c>
      <c r="C36" s="355">
        <v>252576.00003999998</v>
      </c>
      <c r="D36" s="355"/>
      <c r="E36" s="356"/>
      <c r="G36" s="383"/>
      <c r="H36" s="383"/>
    </row>
    <row r="37" spans="1:8" ht="12.75">
      <c r="A37" s="354" t="s">
        <v>419</v>
      </c>
      <c r="B37" s="355">
        <v>0</v>
      </c>
      <c r="C37" s="355">
        <v>0</v>
      </c>
      <c r="D37" s="355"/>
      <c r="E37" s="356"/>
      <c r="G37" s="383"/>
      <c r="H37" s="383"/>
    </row>
    <row r="38" spans="1:8" ht="12.75">
      <c r="A38" s="354" t="s">
        <v>420</v>
      </c>
      <c r="B38" s="355">
        <v>20431</v>
      </c>
      <c r="C38" s="355">
        <v>24995.000010000003</v>
      </c>
      <c r="D38" s="355"/>
      <c r="E38" s="356"/>
      <c r="G38" s="383"/>
      <c r="H38" s="383"/>
    </row>
    <row r="39" spans="1:8" ht="12.75">
      <c r="A39" s="354" t="s">
        <v>421</v>
      </c>
      <c r="B39" s="355">
        <v>21153</v>
      </c>
      <c r="C39" s="355">
        <v>18727</v>
      </c>
      <c r="D39" s="355"/>
      <c r="E39" s="356"/>
      <c r="G39" s="383"/>
      <c r="H39" s="383"/>
    </row>
    <row r="40" spans="1:8" ht="12.75">
      <c r="A40" s="354" t="s">
        <v>422</v>
      </c>
      <c r="B40" s="355">
        <v>10739.000469999999</v>
      </c>
      <c r="C40" s="355">
        <v>9847.99999</v>
      </c>
      <c r="D40" s="355"/>
      <c r="E40" s="356"/>
      <c r="G40" s="383"/>
      <c r="H40" s="383"/>
    </row>
    <row r="41" spans="1:8" ht="12.75">
      <c r="A41" s="349" t="s">
        <v>454</v>
      </c>
      <c r="B41" s="355">
        <v>199257.00003</v>
      </c>
      <c r="C41" s="355">
        <v>254871.99995</v>
      </c>
      <c r="D41" s="355"/>
      <c r="E41" s="356"/>
      <c r="G41" s="383"/>
      <c r="H41" s="383"/>
    </row>
    <row r="42" spans="1:8" ht="12.75">
      <c r="A42" s="354" t="s">
        <v>455</v>
      </c>
      <c r="B42" s="355">
        <v>10723</v>
      </c>
      <c r="C42" s="355">
        <v>10726</v>
      </c>
      <c r="D42" s="355"/>
      <c r="E42" s="356"/>
      <c r="G42" s="383"/>
      <c r="H42" s="383"/>
    </row>
    <row r="43" spans="1:8" ht="12.75">
      <c r="A43" s="354" t="s">
        <v>456</v>
      </c>
      <c r="B43" s="355">
        <v>38124</v>
      </c>
      <c r="C43" s="355">
        <v>38859</v>
      </c>
      <c r="D43" s="355"/>
      <c r="E43" s="356"/>
      <c r="G43" s="383"/>
      <c r="H43" s="383"/>
    </row>
    <row r="44" spans="1:8" ht="12.75">
      <c r="A44" s="354" t="s">
        <v>457</v>
      </c>
      <c r="B44" s="355">
        <v>150410.00003</v>
      </c>
      <c r="C44" s="355">
        <v>205286.99995</v>
      </c>
      <c r="D44" s="355"/>
      <c r="E44" s="356"/>
      <c r="G44" s="383"/>
      <c r="H44" s="383"/>
    </row>
    <row r="45" spans="1:8" ht="12.75">
      <c r="A45" s="353" t="s">
        <v>458</v>
      </c>
      <c r="B45" s="355">
        <v>0</v>
      </c>
      <c r="C45" s="355">
        <v>0</v>
      </c>
      <c r="D45" s="355"/>
      <c r="E45" s="356"/>
      <c r="G45" s="383"/>
      <c r="H45" s="383"/>
    </row>
    <row r="46" spans="1:8" ht="12.75">
      <c r="A46" s="353" t="s">
        <v>459</v>
      </c>
      <c r="B46" s="355">
        <v>2160</v>
      </c>
      <c r="C46" s="355">
        <v>2160</v>
      </c>
      <c r="D46" s="355"/>
      <c r="E46" s="356"/>
      <c r="G46" s="383"/>
      <c r="H46" s="383"/>
    </row>
    <row r="47" spans="1:8" ht="12.75">
      <c r="A47" s="353" t="s">
        <v>460</v>
      </c>
      <c r="B47" s="355">
        <v>6200</v>
      </c>
      <c r="C47" s="355">
        <v>6199.999999999999</v>
      </c>
      <c r="D47" s="355"/>
      <c r="E47" s="356"/>
      <c r="G47" s="383"/>
      <c r="H47" s="383"/>
    </row>
    <row r="48" spans="1:8" ht="12.75">
      <c r="A48" s="353" t="s">
        <v>461</v>
      </c>
      <c r="B48" s="355">
        <v>1697</v>
      </c>
      <c r="C48" s="355">
        <v>853</v>
      </c>
      <c r="D48" s="355"/>
      <c r="E48" s="356"/>
      <c r="G48" s="383"/>
      <c r="H48" s="383"/>
    </row>
    <row r="49" spans="1:8" ht="12.75">
      <c r="A49" s="353" t="s">
        <v>462</v>
      </c>
      <c r="B49" s="355">
        <v>47372.00000000001</v>
      </c>
      <c r="C49" s="355">
        <v>47244.00002</v>
      </c>
      <c r="D49" s="355"/>
      <c r="E49" s="356"/>
      <c r="G49" s="383"/>
      <c r="H49" s="383"/>
    </row>
    <row r="50" spans="1:8" ht="12.75">
      <c r="A50" s="353" t="s">
        <v>463</v>
      </c>
      <c r="B50" s="355">
        <v>52512.00002000001</v>
      </c>
      <c r="C50" s="355">
        <v>38107.00000000001</v>
      </c>
      <c r="D50" s="355"/>
      <c r="E50" s="356"/>
      <c r="G50" s="383"/>
      <c r="H50" s="383"/>
    </row>
    <row r="51" spans="1:8" ht="12.75">
      <c r="A51" s="353" t="s">
        <v>464</v>
      </c>
      <c r="B51" s="355">
        <v>0</v>
      </c>
      <c r="C51" s="355">
        <v>0</v>
      </c>
      <c r="D51" s="355"/>
      <c r="E51" s="356"/>
      <c r="G51" s="383"/>
      <c r="H51" s="383"/>
    </row>
    <row r="52" spans="1:8" ht="12.75">
      <c r="A52" s="353" t="s">
        <v>465</v>
      </c>
      <c r="B52" s="355">
        <v>24169</v>
      </c>
      <c r="C52" s="355">
        <v>17463.999989999997</v>
      </c>
      <c r="D52" s="355"/>
      <c r="E52" s="356"/>
      <c r="G52" s="383"/>
      <c r="H52" s="383"/>
    </row>
    <row r="53" spans="1:8" ht="12.75">
      <c r="A53" s="353" t="s">
        <v>466</v>
      </c>
      <c r="B53" s="355">
        <v>2879.00001</v>
      </c>
      <c r="C53" s="355">
        <v>4933.0000199999995</v>
      </c>
      <c r="D53" s="355"/>
      <c r="E53" s="356"/>
      <c r="G53" s="383"/>
      <c r="H53" s="383"/>
    </row>
    <row r="54" spans="1:8" ht="12.75">
      <c r="A54" s="353" t="s">
        <v>467</v>
      </c>
      <c r="B54" s="355">
        <v>0</v>
      </c>
      <c r="C54" s="355">
        <v>0</v>
      </c>
      <c r="D54" s="355"/>
      <c r="E54" s="356"/>
      <c r="G54" s="383"/>
      <c r="H54" s="383"/>
    </row>
    <row r="55" spans="1:8" ht="12.75">
      <c r="A55" s="353" t="s">
        <v>468</v>
      </c>
      <c r="B55" s="355">
        <v>9974.999999999998</v>
      </c>
      <c r="C55" s="355">
        <v>7670.999999999999</v>
      </c>
      <c r="D55" s="355"/>
      <c r="E55" s="356"/>
      <c r="G55" s="383"/>
      <c r="H55" s="383"/>
    </row>
    <row r="56" spans="1:8" ht="12.75">
      <c r="A56" s="353" t="s">
        <v>469</v>
      </c>
      <c r="B56" s="355">
        <v>43</v>
      </c>
      <c r="C56" s="355">
        <v>13</v>
      </c>
      <c r="D56" s="355"/>
      <c r="E56" s="356"/>
      <c r="G56" s="383"/>
      <c r="H56" s="383"/>
    </row>
    <row r="57" spans="1:8" ht="12.75">
      <c r="A57" s="353" t="s">
        <v>470</v>
      </c>
      <c r="B57" s="355">
        <v>0</v>
      </c>
      <c r="C57" s="355">
        <v>0</v>
      </c>
      <c r="D57" s="355"/>
      <c r="E57" s="356"/>
      <c r="G57" s="383"/>
      <c r="H57" s="383"/>
    </row>
    <row r="58" spans="1:8" ht="12.75">
      <c r="A58" s="349" t="s">
        <v>471</v>
      </c>
      <c r="B58" s="355">
        <v>261893.99955</v>
      </c>
      <c r="C58" s="355">
        <v>277804.99968999997</v>
      </c>
      <c r="D58" s="355"/>
      <c r="E58" s="356"/>
      <c r="G58" s="383"/>
      <c r="H58" s="383"/>
    </row>
    <row r="59" spans="1:8" ht="12.75">
      <c r="A59" s="354" t="s">
        <v>423</v>
      </c>
      <c r="B59" s="355">
        <v>120301.00018</v>
      </c>
      <c r="C59" s="355">
        <v>131976.99988999998</v>
      </c>
      <c r="D59" s="355"/>
      <c r="E59" s="356"/>
      <c r="G59" s="383"/>
      <c r="H59" s="383"/>
    </row>
    <row r="60" spans="1:8" ht="12.75">
      <c r="A60" s="354" t="s">
        <v>424</v>
      </c>
      <c r="B60" s="355">
        <v>104145.99973</v>
      </c>
      <c r="C60" s="355">
        <v>108533.00012000001</v>
      </c>
      <c r="D60" s="355"/>
      <c r="E60" s="356"/>
      <c r="G60" s="383"/>
      <c r="H60" s="383"/>
    </row>
    <row r="61" spans="1:8" ht="12.75">
      <c r="A61" s="354" t="s">
        <v>425</v>
      </c>
      <c r="B61" s="355">
        <v>2314</v>
      </c>
      <c r="C61" s="355">
        <v>865.0000000000002</v>
      </c>
      <c r="D61" s="355"/>
      <c r="E61" s="356"/>
      <c r="G61" s="383"/>
      <c r="H61" s="383"/>
    </row>
    <row r="62" spans="1:8" ht="12.75">
      <c r="A62" s="354" t="s">
        <v>426</v>
      </c>
      <c r="B62" s="355">
        <v>2562</v>
      </c>
      <c r="C62" s="355">
        <v>2532.0000000000005</v>
      </c>
      <c r="D62" s="355"/>
      <c r="E62" s="356"/>
      <c r="G62" s="383"/>
      <c r="H62" s="383"/>
    </row>
    <row r="63" spans="1:8" ht="12.75">
      <c r="A63" s="354" t="s">
        <v>427</v>
      </c>
      <c r="B63" s="355">
        <v>32570.99964</v>
      </c>
      <c r="C63" s="355">
        <v>33897.99968</v>
      </c>
      <c r="D63" s="355"/>
      <c r="E63" s="356"/>
      <c r="G63" s="383"/>
      <c r="H63" s="383"/>
    </row>
    <row r="64" spans="1:8" ht="12.75">
      <c r="A64" s="348" t="s">
        <v>472</v>
      </c>
      <c r="B64" s="355">
        <v>298084.00023999996</v>
      </c>
      <c r="C64" s="355">
        <v>304753.99984</v>
      </c>
      <c r="D64" s="355"/>
      <c r="E64" s="356"/>
      <c r="G64" s="383"/>
      <c r="H64" s="383"/>
    </row>
    <row r="65" spans="1:8" ht="12.75">
      <c r="A65" s="353" t="s">
        <v>473</v>
      </c>
      <c r="B65" s="355">
        <v>129487.00025000001</v>
      </c>
      <c r="C65" s="355">
        <v>138976.99986</v>
      </c>
      <c r="D65" s="355"/>
      <c r="E65" s="356"/>
      <c r="G65" s="383"/>
      <c r="H65" s="383"/>
    </row>
    <row r="66" spans="1:8" ht="12.75">
      <c r="A66" s="353" t="s">
        <v>474</v>
      </c>
      <c r="B66" s="355">
        <v>15148.999600000001</v>
      </c>
      <c r="C66" s="355">
        <v>4977</v>
      </c>
      <c r="D66" s="355"/>
      <c r="E66" s="356"/>
      <c r="G66" s="383"/>
      <c r="H66" s="383"/>
    </row>
    <row r="67" spans="1:8" ht="12.75">
      <c r="A67" s="353" t="s">
        <v>475</v>
      </c>
      <c r="B67" s="355">
        <v>14606.999950000001</v>
      </c>
      <c r="C67" s="355">
        <v>15104.999979999999</v>
      </c>
      <c r="D67" s="355"/>
      <c r="E67" s="356"/>
      <c r="G67" s="383"/>
      <c r="H67" s="383"/>
    </row>
    <row r="68" spans="1:8" ht="12.75">
      <c r="A68" s="353" t="s">
        <v>476</v>
      </c>
      <c r="B68" s="355">
        <v>138841.00043999997</v>
      </c>
      <c r="C68" s="355">
        <v>145695</v>
      </c>
      <c r="D68" s="355"/>
      <c r="E68" s="356"/>
      <c r="G68" s="383"/>
      <c r="H68" s="383"/>
    </row>
    <row r="69" spans="1:8" ht="12.75">
      <c r="A69" s="384" t="s">
        <v>477</v>
      </c>
      <c r="B69" s="355">
        <v>10116.000329999999</v>
      </c>
      <c r="C69" s="355">
        <v>14408.99987</v>
      </c>
      <c r="D69" s="355"/>
      <c r="E69" s="356"/>
      <c r="G69" s="383"/>
      <c r="H69" s="383"/>
    </row>
    <row r="70" spans="1:8" ht="12.75">
      <c r="A70" s="384" t="s">
        <v>478</v>
      </c>
      <c r="B70" s="355">
        <v>404542.9999599999</v>
      </c>
      <c r="C70" s="355">
        <v>456940.0000099999</v>
      </c>
      <c r="D70" s="355"/>
      <c r="E70" s="356"/>
      <c r="G70" s="383"/>
      <c r="H70" s="383"/>
    </row>
    <row r="71" spans="1:8" ht="12.75">
      <c r="A71" s="348" t="s">
        <v>428</v>
      </c>
      <c r="B71" s="355">
        <v>3477388.00043</v>
      </c>
      <c r="C71" s="355">
        <v>3608494.9997799997</v>
      </c>
      <c r="D71" s="355"/>
      <c r="E71" s="356"/>
      <c r="G71" s="383"/>
      <c r="H71" s="383"/>
    </row>
    <row r="72" spans="1:8" ht="12.75">
      <c r="A72" s="348" t="s">
        <v>480</v>
      </c>
      <c r="B72" s="355">
        <v>55198</v>
      </c>
      <c r="C72" s="355">
        <v>69828.00009</v>
      </c>
      <c r="D72" s="355"/>
      <c r="E72" s="356"/>
      <c r="G72" s="383"/>
      <c r="H72" s="383"/>
    </row>
    <row r="73" spans="1:8" ht="12.75">
      <c r="A73" s="353" t="s">
        <v>481</v>
      </c>
      <c r="B73" s="355">
        <v>0</v>
      </c>
      <c r="C73" s="355">
        <v>0</v>
      </c>
      <c r="D73" s="355"/>
      <c r="E73" s="356"/>
      <c r="G73" s="383"/>
      <c r="H73" s="383"/>
    </row>
    <row r="74" spans="1:8" ht="12.75">
      <c r="A74" s="353" t="s">
        <v>482</v>
      </c>
      <c r="B74" s="355">
        <v>22634</v>
      </c>
      <c r="C74" s="355">
        <v>45507.00009</v>
      </c>
      <c r="D74" s="355"/>
      <c r="E74" s="356"/>
      <c r="G74" s="383"/>
      <c r="H74" s="383"/>
    </row>
    <row r="75" spans="1:8" ht="12.75">
      <c r="A75" s="353" t="s">
        <v>483</v>
      </c>
      <c r="B75" s="355">
        <v>32564</v>
      </c>
      <c r="C75" s="355">
        <v>24321</v>
      </c>
      <c r="D75" s="355"/>
      <c r="E75" s="356"/>
      <c r="G75" s="383"/>
      <c r="H75" s="383"/>
    </row>
    <row r="76" spans="1:8" ht="12.75">
      <c r="A76" s="353" t="s">
        <v>484</v>
      </c>
      <c r="B76" s="355">
        <v>0</v>
      </c>
      <c r="C76" s="355">
        <v>0</v>
      </c>
      <c r="D76" s="355"/>
      <c r="E76" s="356"/>
      <c r="G76" s="383"/>
      <c r="H76" s="383"/>
    </row>
    <row r="77" spans="1:8" ht="12.75">
      <c r="A77" s="353" t="s">
        <v>499</v>
      </c>
      <c r="B77" s="355">
        <v>0</v>
      </c>
      <c r="C77" s="355">
        <v>0</v>
      </c>
      <c r="D77" s="355"/>
      <c r="E77" s="356"/>
      <c r="G77" s="383"/>
      <c r="H77" s="383"/>
    </row>
    <row r="78" spans="1:8" ht="12.75">
      <c r="A78" s="384" t="s">
        <v>485</v>
      </c>
      <c r="B78" s="355">
        <v>0</v>
      </c>
      <c r="C78" s="355">
        <v>0</v>
      </c>
      <c r="D78" s="355"/>
      <c r="E78" s="356"/>
      <c r="G78" s="383"/>
      <c r="H78" s="383"/>
    </row>
    <row r="79" spans="1:8" ht="12.75">
      <c r="A79" s="384" t="s">
        <v>486</v>
      </c>
      <c r="B79" s="355">
        <v>7925.000369999999</v>
      </c>
      <c r="C79" s="355">
        <v>6644.00005</v>
      </c>
      <c r="D79" s="355"/>
      <c r="E79" s="356"/>
      <c r="G79" s="383"/>
      <c r="H79" s="383"/>
    </row>
    <row r="80" spans="1:8" ht="12.75">
      <c r="A80" s="384" t="s">
        <v>487</v>
      </c>
      <c r="B80" s="355">
        <v>22419.000139999996</v>
      </c>
      <c r="C80" s="355">
        <v>6913</v>
      </c>
      <c r="D80" s="355"/>
      <c r="E80" s="356"/>
      <c r="G80" s="383"/>
      <c r="H80" s="383"/>
    </row>
    <row r="81" spans="1:8" ht="12.75">
      <c r="A81" s="384" t="s">
        <v>391</v>
      </c>
      <c r="B81" s="355">
        <v>2188</v>
      </c>
      <c r="C81" s="355">
        <v>3628</v>
      </c>
      <c r="D81" s="355"/>
      <c r="E81" s="356"/>
      <c r="G81" s="383"/>
      <c r="H81" s="383"/>
    </row>
    <row r="82" spans="1:8" ht="12.75">
      <c r="A82" s="384" t="s">
        <v>488</v>
      </c>
      <c r="B82" s="355">
        <v>0</v>
      </c>
      <c r="C82" s="355">
        <v>0</v>
      </c>
      <c r="D82" s="355"/>
      <c r="E82" s="356"/>
      <c r="G82" s="383"/>
      <c r="H82" s="383"/>
    </row>
    <row r="83" spans="1:8" ht="12.75">
      <c r="A83" s="384" t="s">
        <v>394</v>
      </c>
      <c r="B83" s="355">
        <v>0</v>
      </c>
      <c r="C83" s="355">
        <v>0</v>
      </c>
      <c r="D83" s="355"/>
      <c r="E83" s="356"/>
      <c r="G83" s="383"/>
      <c r="H83" s="383"/>
    </row>
    <row r="84" spans="1:8" ht="12.75">
      <c r="A84" s="384" t="s">
        <v>489</v>
      </c>
      <c r="B84" s="355">
        <v>58</v>
      </c>
      <c r="C84" s="355">
        <v>0</v>
      </c>
      <c r="D84" s="355"/>
      <c r="E84" s="356"/>
      <c r="G84" s="383"/>
      <c r="H84" s="383"/>
    </row>
    <row r="85" spans="1:8" ht="12.75">
      <c r="A85" s="384" t="s">
        <v>490</v>
      </c>
      <c r="B85" s="355">
        <v>0</v>
      </c>
      <c r="C85" s="355">
        <v>0</v>
      </c>
      <c r="D85" s="355"/>
      <c r="E85" s="356"/>
      <c r="G85" s="383"/>
      <c r="H85" s="383"/>
    </row>
    <row r="86" spans="1:8" ht="12.75">
      <c r="A86" s="384" t="s">
        <v>491</v>
      </c>
      <c r="B86" s="355">
        <v>66.99953</v>
      </c>
      <c r="C86" s="355">
        <v>463.99974</v>
      </c>
      <c r="D86" s="355"/>
      <c r="E86" s="356"/>
      <c r="G86" s="383"/>
      <c r="H86" s="383"/>
    </row>
    <row r="87" spans="1:8" ht="12.75">
      <c r="A87" s="384" t="s">
        <v>492</v>
      </c>
      <c r="B87" s="355">
        <v>46551.999800000005</v>
      </c>
      <c r="C87" s="355">
        <v>117652</v>
      </c>
      <c r="D87" s="355"/>
      <c r="E87" s="356"/>
      <c r="G87" s="383"/>
      <c r="H87" s="383"/>
    </row>
    <row r="88" spans="1:8" ht="12.75">
      <c r="A88" s="384" t="s">
        <v>493</v>
      </c>
      <c r="B88" s="355">
        <v>0</v>
      </c>
      <c r="C88" s="355">
        <v>0</v>
      </c>
      <c r="D88" s="355"/>
      <c r="E88" s="356"/>
      <c r="G88" s="383"/>
      <c r="H88" s="383"/>
    </row>
    <row r="89" spans="1:8" ht="12.75">
      <c r="A89" s="384" t="s">
        <v>494</v>
      </c>
      <c r="B89" s="355">
        <v>382299.99950000003</v>
      </c>
      <c r="C89" s="355">
        <v>284170.00026</v>
      </c>
      <c r="D89" s="355"/>
      <c r="E89" s="356"/>
      <c r="G89" s="383"/>
      <c r="H89" s="383"/>
    </row>
    <row r="90" spans="1:8" ht="12.75">
      <c r="A90" s="384" t="s">
        <v>495</v>
      </c>
      <c r="B90" s="355">
        <v>126823.00000000001</v>
      </c>
      <c r="C90" s="355">
        <v>130839</v>
      </c>
      <c r="D90" s="355"/>
      <c r="E90" s="356"/>
      <c r="G90" s="383"/>
      <c r="H90" s="383"/>
    </row>
    <row r="91" spans="1:8" ht="12.75">
      <c r="A91" s="384" t="s">
        <v>496</v>
      </c>
      <c r="B91" s="355">
        <v>0</v>
      </c>
      <c r="C91" s="355">
        <v>0</v>
      </c>
      <c r="D91" s="355"/>
      <c r="E91" s="356"/>
      <c r="G91" s="383"/>
      <c r="H91" s="383"/>
    </row>
    <row r="92" spans="1:8" ht="12.75">
      <c r="A92" s="384" t="s">
        <v>497</v>
      </c>
      <c r="B92" s="355">
        <v>0</v>
      </c>
      <c r="C92" s="355">
        <v>60</v>
      </c>
      <c r="D92" s="355"/>
      <c r="E92" s="356"/>
      <c r="G92" s="383"/>
      <c r="H92" s="383"/>
    </row>
    <row r="93" spans="1:8" ht="12.75">
      <c r="A93" s="384" t="s">
        <v>498</v>
      </c>
      <c r="B93" s="355">
        <v>158.00033</v>
      </c>
      <c r="C93" s="355">
        <v>96.99959</v>
      </c>
      <c r="D93" s="355"/>
      <c r="E93" s="356"/>
      <c r="G93" s="383"/>
      <c r="H93" s="383"/>
    </row>
    <row r="94" spans="1:8" ht="12.75">
      <c r="A94" s="384" t="s">
        <v>692</v>
      </c>
      <c r="B94" s="355">
        <v>0</v>
      </c>
      <c r="C94" s="355">
        <v>0</v>
      </c>
      <c r="D94" s="355"/>
      <c r="E94" s="356"/>
      <c r="G94" s="383"/>
      <c r="H94" s="383"/>
    </row>
    <row r="95" spans="1:8" ht="12.75">
      <c r="A95" s="384" t="s">
        <v>693</v>
      </c>
      <c r="B95" s="355">
        <v>0</v>
      </c>
      <c r="C95" s="355">
        <v>0</v>
      </c>
      <c r="D95" s="355"/>
      <c r="E95" s="356"/>
      <c r="G95" s="383"/>
      <c r="H95" s="383"/>
    </row>
    <row r="96" spans="1:8" ht="12.75">
      <c r="A96" s="353" t="s">
        <v>730</v>
      </c>
      <c r="B96" s="355">
        <v>3200</v>
      </c>
      <c r="C96" s="355">
        <v>0</v>
      </c>
      <c r="D96" s="355"/>
      <c r="E96" s="356"/>
      <c r="G96" s="383"/>
      <c r="H96" s="383"/>
    </row>
    <row r="97" spans="1:8" ht="12.75">
      <c r="A97" s="353" t="s">
        <v>731</v>
      </c>
      <c r="B97" s="355">
        <v>1250</v>
      </c>
      <c r="C97" s="355">
        <v>1260</v>
      </c>
      <c r="D97" s="355"/>
      <c r="E97" s="356"/>
      <c r="G97" s="383"/>
      <c r="H97" s="383"/>
    </row>
    <row r="98" spans="1:8" ht="12.75">
      <c r="A98" s="384" t="s">
        <v>694</v>
      </c>
      <c r="B98" s="355">
        <v>0</v>
      </c>
      <c r="C98" s="355">
        <v>0</v>
      </c>
      <c r="D98" s="355"/>
      <c r="E98" s="356"/>
      <c r="G98" s="383"/>
      <c r="H98" s="383"/>
    </row>
    <row r="99" spans="1:8" ht="12.75">
      <c r="A99" s="384" t="s">
        <v>695</v>
      </c>
      <c r="B99" s="355">
        <v>6147</v>
      </c>
      <c r="C99" s="355">
        <v>25120</v>
      </c>
      <c r="D99" s="355"/>
      <c r="E99" s="356"/>
      <c r="G99" s="383"/>
      <c r="H99" s="383"/>
    </row>
    <row r="100" spans="1:8" ht="12.75">
      <c r="A100" s="348" t="s">
        <v>479</v>
      </c>
      <c r="B100" s="355">
        <v>654284.99967</v>
      </c>
      <c r="C100" s="355">
        <v>646674.99973</v>
      </c>
      <c r="D100" s="355"/>
      <c r="E100" s="356"/>
      <c r="G100" s="383"/>
      <c r="H100" s="383"/>
    </row>
    <row r="101" spans="7:8" ht="12.75">
      <c r="G101" s="383"/>
      <c r="H101" s="383"/>
    </row>
    <row r="102" spans="7:8" ht="12.75">
      <c r="G102" s="383"/>
      <c r="H102" s="383"/>
    </row>
    <row r="103" spans="7:8" ht="12.75">
      <c r="G103" s="383"/>
      <c r="H103" s="383"/>
    </row>
    <row r="104" spans="7:8" ht="12.75">
      <c r="G104" s="383"/>
      <c r="H104" s="383"/>
    </row>
    <row r="105" spans="7:8" ht="12.75">
      <c r="G105" s="383"/>
      <c r="H105" s="383"/>
    </row>
    <row r="106" spans="7:8" ht="12.75">
      <c r="G106" s="383"/>
      <c r="H106" s="383"/>
    </row>
    <row r="107" spans="7:8" ht="12.75">
      <c r="G107" s="383"/>
      <c r="H107" s="383"/>
    </row>
    <row r="108" spans="7:8" ht="12.75">
      <c r="G108" s="383"/>
      <c r="H108" s="383"/>
    </row>
    <row r="109" spans="7:8" ht="12.75">
      <c r="G109" s="383"/>
      <c r="H109" s="383"/>
    </row>
    <row r="110" spans="7:8" ht="12.75">
      <c r="G110" s="383"/>
      <c r="H110" s="383"/>
    </row>
    <row r="111" spans="7:8" ht="12.75">
      <c r="G111" s="383"/>
      <c r="H111" s="383"/>
    </row>
    <row r="112" spans="7:8" ht="12.75">
      <c r="G112" s="383"/>
      <c r="H112" s="383"/>
    </row>
    <row r="113" spans="7:8" ht="12.75">
      <c r="G113" s="383"/>
      <c r="H113" s="383"/>
    </row>
    <row r="114" spans="7:8" ht="12.75">
      <c r="G114" s="383"/>
      <c r="H114" s="383"/>
    </row>
    <row r="115" spans="7:8" ht="12.75">
      <c r="G115" s="383"/>
      <c r="H115" s="383"/>
    </row>
    <row r="116" spans="7:8" ht="12.75">
      <c r="G116" s="383"/>
      <c r="H116" s="383"/>
    </row>
    <row r="117" spans="7:8" ht="12.75">
      <c r="G117" s="383"/>
      <c r="H117" s="383"/>
    </row>
    <row r="118" spans="7:8" ht="12.75">
      <c r="G118" s="383"/>
      <c r="H118" s="383"/>
    </row>
    <row r="119" spans="7:8" ht="12.75">
      <c r="G119" s="383"/>
      <c r="H119" s="383"/>
    </row>
    <row r="120" spans="7:8" ht="12.75">
      <c r="G120" s="383"/>
      <c r="H120" s="383"/>
    </row>
    <row r="121" spans="7:8" ht="12.75">
      <c r="G121" s="383"/>
      <c r="H121" s="383"/>
    </row>
    <row r="122" spans="7:8" ht="12.75">
      <c r="G122" s="383"/>
      <c r="H122" s="383"/>
    </row>
    <row r="123" spans="7:8" ht="12.75">
      <c r="G123" s="383"/>
      <c r="H123" s="383"/>
    </row>
    <row r="124" spans="7:8" ht="12.75">
      <c r="G124" s="383"/>
      <c r="H124" s="383"/>
    </row>
    <row r="125" spans="7:8" ht="12.75">
      <c r="G125" s="383"/>
      <c r="H125" s="383"/>
    </row>
    <row r="126" spans="7:8" ht="12.75">
      <c r="G126" s="383"/>
      <c r="H126" s="383"/>
    </row>
    <row r="127" spans="7:8" ht="12.75">
      <c r="G127" s="383"/>
      <c r="H127" s="383"/>
    </row>
    <row r="128" spans="7:8" ht="12.75">
      <c r="G128" s="383"/>
      <c r="H128" s="383"/>
    </row>
    <row r="129" spans="7:8" ht="12.75">
      <c r="G129" s="383"/>
      <c r="H129" s="383"/>
    </row>
    <row r="130" spans="7:8" ht="12.75">
      <c r="G130" s="383"/>
      <c r="H130" s="383"/>
    </row>
    <row r="131" spans="7:8" ht="12.75">
      <c r="G131" s="383"/>
      <c r="H131" s="383"/>
    </row>
    <row r="132" spans="7:8" ht="12.75">
      <c r="G132" s="383"/>
      <c r="H132" s="383"/>
    </row>
    <row r="133" spans="7:8" ht="12.75">
      <c r="G133" s="383"/>
      <c r="H133" s="383"/>
    </row>
    <row r="134" spans="7:8" ht="12.75">
      <c r="G134" s="383"/>
      <c r="H134" s="383"/>
    </row>
    <row r="135" spans="7:8" ht="12.75">
      <c r="G135" s="383"/>
      <c r="H135" s="383"/>
    </row>
    <row r="136" spans="7:8" ht="12.75">
      <c r="G136" s="383"/>
      <c r="H136" s="383"/>
    </row>
    <row r="137" spans="7:8" ht="12.75">
      <c r="G137" s="383"/>
      <c r="H137" s="383"/>
    </row>
    <row r="138" spans="7:8" ht="12.75">
      <c r="G138" s="383"/>
      <c r="H138" s="383"/>
    </row>
    <row r="139" spans="7:8" ht="12.75">
      <c r="G139" s="383"/>
      <c r="H139" s="383"/>
    </row>
    <row r="140" spans="7:8" ht="12.75">
      <c r="G140" s="383"/>
      <c r="H140" s="383"/>
    </row>
    <row r="141" spans="7:8" ht="12.75">
      <c r="G141" s="383"/>
      <c r="H141" s="383"/>
    </row>
    <row r="142" spans="7:8" ht="12.75">
      <c r="G142" s="383"/>
      <c r="H142" s="383"/>
    </row>
    <row r="143" spans="7:8" ht="12.75">
      <c r="G143" s="383"/>
      <c r="H143" s="383"/>
    </row>
    <row r="144" spans="7:8" ht="12.75">
      <c r="G144" s="383"/>
      <c r="H144" s="383"/>
    </row>
    <row r="145" spans="7:8" ht="12.75">
      <c r="G145" s="383"/>
      <c r="H145" s="383"/>
    </row>
    <row r="146" spans="7:8" ht="12.75">
      <c r="G146" s="383"/>
      <c r="H146" s="383"/>
    </row>
    <row r="147" spans="7:8" ht="12.75">
      <c r="G147" s="383"/>
      <c r="H147" s="383"/>
    </row>
    <row r="148" spans="7:8" ht="12.75">
      <c r="G148" s="383"/>
      <c r="H148" s="383"/>
    </row>
    <row r="149" spans="7:8" ht="12.75">
      <c r="G149" s="383"/>
      <c r="H149" s="383"/>
    </row>
    <row r="150" spans="7:8" ht="12.75">
      <c r="G150" s="383"/>
      <c r="H150" s="383"/>
    </row>
    <row r="151" spans="7:8" ht="12.75">
      <c r="G151" s="383"/>
      <c r="H151" s="383"/>
    </row>
    <row r="152" spans="7:8" ht="12.75">
      <c r="G152" s="383"/>
      <c r="H152" s="383"/>
    </row>
    <row r="153" spans="7:8" ht="12.75">
      <c r="G153" s="383"/>
      <c r="H153" s="383"/>
    </row>
    <row r="154" spans="7:8" ht="12.75">
      <c r="G154" s="383"/>
      <c r="H154" s="383"/>
    </row>
    <row r="155" spans="7:8" ht="12.75">
      <c r="G155" s="383"/>
      <c r="H155" s="383"/>
    </row>
    <row r="156" spans="7:8" ht="12.75">
      <c r="G156" s="383"/>
      <c r="H156" s="383"/>
    </row>
    <row r="157" spans="7:8" ht="12.75">
      <c r="G157" s="383"/>
      <c r="H157" s="383"/>
    </row>
    <row r="158" spans="7:8" ht="12.75">
      <c r="G158" s="383"/>
      <c r="H158" s="383"/>
    </row>
    <row r="159" spans="7:8" ht="12.75">
      <c r="G159" s="383"/>
      <c r="H159" s="383"/>
    </row>
    <row r="160" spans="7:8" ht="12.75">
      <c r="G160" s="383"/>
      <c r="H160" s="383"/>
    </row>
    <row r="161" spans="7:8" ht="12.75">
      <c r="G161" s="383"/>
      <c r="H161" s="383"/>
    </row>
    <row r="162" spans="7:8" ht="12.75">
      <c r="G162" s="383"/>
      <c r="H162" s="383"/>
    </row>
    <row r="163" spans="7:8" ht="12.75">
      <c r="G163" s="383"/>
      <c r="H163" s="383"/>
    </row>
    <row r="164" spans="7:8" ht="12.75">
      <c r="G164" s="383"/>
      <c r="H164" s="383"/>
    </row>
    <row r="165" spans="7:8" ht="12.75">
      <c r="G165" s="383"/>
      <c r="H165" s="383"/>
    </row>
    <row r="166" spans="7:8" ht="12.75">
      <c r="G166" s="383"/>
      <c r="H166" s="383"/>
    </row>
    <row r="167" spans="7:8" ht="12.75">
      <c r="G167" s="383"/>
      <c r="H167" s="383"/>
    </row>
    <row r="168" spans="7:8" ht="12.75">
      <c r="G168" s="383"/>
      <c r="H168" s="383"/>
    </row>
    <row r="169" spans="7:8" ht="12.75">
      <c r="G169" s="383"/>
      <c r="H169" s="383"/>
    </row>
    <row r="170" spans="7:8" ht="12.75">
      <c r="G170" s="383"/>
      <c r="H170" s="383"/>
    </row>
    <row r="171" spans="7:8" ht="12.75">
      <c r="G171" s="383"/>
      <c r="H171" s="383"/>
    </row>
    <row r="172" spans="7:8" ht="12.75">
      <c r="G172" s="383"/>
      <c r="H172" s="383"/>
    </row>
    <row r="173" spans="7:8" ht="12.75">
      <c r="G173" s="383"/>
      <c r="H173" s="383"/>
    </row>
    <row r="174" spans="7:8" ht="12.75">
      <c r="G174" s="383"/>
      <c r="H174" s="383"/>
    </row>
    <row r="175" spans="7:8" ht="12.75">
      <c r="G175" s="383"/>
      <c r="H175" s="383"/>
    </row>
    <row r="176" spans="7:8" ht="12.75">
      <c r="G176" s="383"/>
      <c r="H176" s="383"/>
    </row>
    <row r="177" spans="7:8" ht="12.75">
      <c r="G177" s="383"/>
      <c r="H177" s="383"/>
    </row>
    <row r="178" spans="7:8" ht="12.75">
      <c r="G178" s="383"/>
      <c r="H178" s="383"/>
    </row>
    <row r="179" spans="7:8" ht="12.75">
      <c r="G179" s="383"/>
      <c r="H179" s="383"/>
    </row>
    <row r="180" spans="7:8" ht="12.75">
      <c r="G180" s="383"/>
      <c r="H180" s="383"/>
    </row>
    <row r="181" spans="7:8" ht="12.75">
      <c r="G181" s="383"/>
      <c r="H181" s="383"/>
    </row>
    <row r="182" spans="7:8" ht="12.75">
      <c r="G182" s="383"/>
      <c r="H182" s="383"/>
    </row>
    <row r="183" spans="7:8" ht="12.75">
      <c r="G183" s="383"/>
      <c r="H183" s="383"/>
    </row>
    <row r="184" spans="7:8" ht="12.75">
      <c r="G184" s="383"/>
      <c r="H184" s="383"/>
    </row>
    <row r="185" spans="7:8" ht="12.75">
      <c r="G185" s="383"/>
      <c r="H185" s="383"/>
    </row>
    <row r="186" spans="7:8" ht="12.75">
      <c r="G186" s="383"/>
      <c r="H186" s="383"/>
    </row>
    <row r="187" spans="7:8" ht="12.75">
      <c r="G187" s="383"/>
      <c r="H187" s="383"/>
    </row>
    <row r="188" spans="7:8" ht="12.75">
      <c r="G188" s="383"/>
      <c r="H188" s="383"/>
    </row>
    <row r="189" spans="7:8" ht="12.75">
      <c r="G189" s="383"/>
      <c r="H189" s="383"/>
    </row>
    <row r="190" spans="7:8" ht="12.75">
      <c r="G190" s="383"/>
      <c r="H190" s="383"/>
    </row>
    <row r="191" spans="7:8" ht="12.75">
      <c r="G191" s="383"/>
      <c r="H191" s="383"/>
    </row>
    <row r="192" spans="7:8" ht="12.75">
      <c r="G192" s="383"/>
      <c r="H192" s="383"/>
    </row>
    <row r="193" spans="7:8" ht="12.75">
      <c r="G193" s="383"/>
      <c r="H193" s="383"/>
    </row>
    <row r="194" spans="7:8" ht="12.75">
      <c r="G194" s="383"/>
      <c r="H194" s="383"/>
    </row>
    <row r="195" spans="7:8" ht="12.75">
      <c r="G195" s="383"/>
      <c r="H195" s="383"/>
    </row>
    <row r="196" spans="7:8" ht="12.75">
      <c r="G196" s="383"/>
      <c r="H196" s="383"/>
    </row>
    <row r="197" spans="7:8" ht="12.75">
      <c r="G197" s="383"/>
      <c r="H197" s="383"/>
    </row>
    <row r="198" spans="7:8" ht="12.75">
      <c r="G198" s="383"/>
      <c r="H198" s="383"/>
    </row>
    <row r="199" spans="7:8" ht="12.75">
      <c r="G199" s="383"/>
      <c r="H199" s="383"/>
    </row>
    <row r="200" spans="7:8" ht="12.75">
      <c r="G200" s="383"/>
      <c r="H200" s="383"/>
    </row>
    <row r="201" spans="7:8" ht="12.75">
      <c r="G201" s="383"/>
      <c r="H201" s="383"/>
    </row>
    <row r="202" spans="7:8" ht="12.75">
      <c r="G202" s="383"/>
      <c r="H202" s="383"/>
    </row>
    <row r="203" spans="7:8" ht="12.75">
      <c r="G203" s="383"/>
      <c r="H203" s="383"/>
    </row>
    <row r="204" spans="7:8" ht="12.75">
      <c r="G204" s="383"/>
      <c r="H204" s="383"/>
    </row>
    <row r="205" spans="7:8" ht="12.75">
      <c r="G205" s="383"/>
      <c r="H205" s="383"/>
    </row>
    <row r="206" spans="7:8" ht="12.75">
      <c r="G206" s="383"/>
      <c r="H206" s="383"/>
    </row>
    <row r="207" spans="7:8" ht="12.75">
      <c r="G207" s="383"/>
      <c r="H207" s="383"/>
    </row>
    <row r="208" spans="7:8" ht="12.75">
      <c r="G208" s="383"/>
      <c r="H208" s="383"/>
    </row>
    <row r="209" spans="7:8" ht="12.75">
      <c r="G209" s="383"/>
      <c r="H209" s="383"/>
    </row>
    <row r="210" spans="7:8" ht="12.75">
      <c r="G210" s="383"/>
      <c r="H210" s="383"/>
    </row>
    <row r="211" spans="7:8" ht="12.75">
      <c r="G211" s="383"/>
      <c r="H211" s="383"/>
    </row>
    <row r="212" spans="7:8" ht="12.75">
      <c r="G212" s="383"/>
      <c r="H212" s="383"/>
    </row>
    <row r="213" spans="7:8" ht="12.75">
      <c r="G213" s="383"/>
      <c r="H213" s="383"/>
    </row>
    <row r="214" spans="7:8" ht="12.75">
      <c r="G214" s="383"/>
      <c r="H214" s="383"/>
    </row>
    <row r="215" spans="7:8" ht="12.75">
      <c r="G215" s="383"/>
      <c r="H215" s="383"/>
    </row>
    <row r="216" spans="7:8" ht="12.75">
      <c r="G216" s="383"/>
      <c r="H216" s="383"/>
    </row>
    <row r="217" spans="7:8" ht="12.75">
      <c r="G217" s="383"/>
      <c r="H217" s="383"/>
    </row>
    <row r="218" spans="7:8" ht="12.75">
      <c r="G218" s="383"/>
      <c r="H218" s="383"/>
    </row>
    <row r="219" spans="7:8" ht="12.75">
      <c r="G219" s="383"/>
      <c r="H219" s="383"/>
    </row>
    <row r="220" spans="7:8" ht="12.75">
      <c r="G220" s="383"/>
      <c r="H220" s="383"/>
    </row>
    <row r="221" spans="7:8" ht="12.75">
      <c r="G221" s="383"/>
      <c r="H221" s="383"/>
    </row>
    <row r="222" spans="7:8" ht="12.75">
      <c r="G222" s="383"/>
      <c r="H222" s="383"/>
    </row>
    <row r="223" spans="7:8" ht="12.75">
      <c r="G223" s="383"/>
      <c r="H223" s="383"/>
    </row>
  </sheetData>
  <sheetProtection password="CF2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26">
    <tabColor theme="1"/>
  </sheetPr>
  <dimension ref="A1:S3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8.375" style="433" customWidth="1"/>
    <col min="2" max="2" width="10.50390625" style="433" customWidth="1"/>
    <col min="3" max="3" width="12.00390625" style="433" customWidth="1"/>
    <col min="4" max="4" width="10.125" style="433" customWidth="1"/>
    <col min="5" max="5" width="9.125" style="433" customWidth="1"/>
    <col min="6" max="6" width="24.50390625" style="433" customWidth="1"/>
    <col min="7" max="7" width="10.375" style="433" bestFit="1" customWidth="1"/>
    <col min="8" max="11" width="9.125" style="433" customWidth="1"/>
    <col min="12" max="12" width="13.00390625" style="433" customWidth="1"/>
    <col min="13" max="13" width="13.875" style="433" customWidth="1"/>
    <col min="14" max="16" width="9.125" style="433" customWidth="1"/>
    <col min="17" max="17" width="15.00390625" style="433" customWidth="1"/>
    <col min="18" max="16384" width="9.125" style="433" customWidth="1"/>
  </cols>
  <sheetData>
    <row r="1" spans="1:18" ht="12.75">
      <c r="A1" s="433" t="s">
        <v>316</v>
      </c>
      <c r="B1" s="433" t="s">
        <v>1207</v>
      </c>
      <c r="F1" s="433" t="s">
        <v>316</v>
      </c>
      <c r="G1" s="433" t="s">
        <v>1207</v>
      </c>
      <c r="K1" s="433" t="s">
        <v>316</v>
      </c>
      <c r="L1" s="433" t="s">
        <v>1207</v>
      </c>
      <c r="Q1" s="433" t="s">
        <v>316</v>
      </c>
      <c r="R1" s="433" t="s">
        <v>1207</v>
      </c>
    </row>
    <row r="2" spans="1:18" ht="12.75">
      <c r="A2" s="433" t="s">
        <v>607</v>
      </c>
      <c r="B2" s="433" t="s">
        <v>347</v>
      </c>
      <c r="F2" s="433" t="s">
        <v>343</v>
      </c>
      <c r="G2" s="433" t="s">
        <v>229</v>
      </c>
      <c r="K2" s="433" t="s">
        <v>607</v>
      </c>
      <c r="L2" s="433" t="s">
        <v>347</v>
      </c>
      <c r="Q2" s="433" t="s">
        <v>607</v>
      </c>
      <c r="R2" s="433" t="s">
        <v>347</v>
      </c>
    </row>
    <row r="3" spans="1:18" ht="12.75">
      <c r="A3" s="433" t="s">
        <v>343</v>
      </c>
      <c r="B3" s="434" t="s">
        <v>229</v>
      </c>
      <c r="C3" s="434"/>
      <c r="D3" s="434"/>
      <c r="F3" s="433" t="s">
        <v>607</v>
      </c>
      <c r="G3" s="433" t="s">
        <v>347</v>
      </c>
      <c r="K3" s="433" t="s">
        <v>343</v>
      </c>
      <c r="L3" s="433" t="s">
        <v>229</v>
      </c>
      <c r="Q3" s="433" t="s">
        <v>343</v>
      </c>
      <c r="R3" s="433" t="s">
        <v>229</v>
      </c>
    </row>
    <row r="4" spans="1:18" ht="12.75">
      <c r="A4" s="433" t="s">
        <v>345</v>
      </c>
      <c r="B4" s="433" t="s">
        <v>1208</v>
      </c>
      <c r="F4" s="433" t="s">
        <v>345</v>
      </c>
      <c r="G4" s="433" t="s">
        <v>1208</v>
      </c>
      <c r="K4" s="433" t="s">
        <v>345</v>
      </c>
      <c r="L4" s="433" t="s">
        <v>1208</v>
      </c>
      <c r="Q4" s="433" t="s">
        <v>345</v>
      </c>
      <c r="R4" s="433" t="s">
        <v>1208</v>
      </c>
    </row>
    <row r="7" spans="2:19" ht="12.75">
      <c r="B7" s="433" t="s">
        <v>608</v>
      </c>
      <c r="C7" s="433" t="s">
        <v>608</v>
      </c>
      <c r="E7" s="433" t="s">
        <v>609</v>
      </c>
      <c r="G7" s="433" t="s">
        <v>608</v>
      </c>
      <c r="H7" s="433" t="s">
        <v>608</v>
      </c>
      <c r="L7" s="433" t="s">
        <v>608</v>
      </c>
      <c r="M7" s="433" t="s">
        <v>608</v>
      </c>
      <c r="R7" s="433" t="s">
        <v>608</v>
      </c>
      <c r="S7" s="433" t="s">
        <v>608</v>
      </c>
    </row>
    <row r="8" spans="2:19" ht="12.75">
      <c r="B8" s="433">
        <v>2020</v>
      </c>
      <c r="C8" s="433" t="s">
        <v>1206</v>
      </c>
      <c r="E8" s="433" t="s">
        <v>1206</v>
      </c>
      <c r="G8" s="433">
        <v>2020</v>
      </c>
      <c r="H8" s="433" t="s">
        <v>1206</v>
      </c>
      <c r="L8" s="433">
        <v>2020</v>
      </c>
      <c r="M8" s="433" t="s">
        <v>1206</v>
      </c>
      <c r="R8" s="433">
        <v>2020</v>
      </c>
      <c r="S8" s="433" t="s">
        <v>1206</v>
      </c>
    </row>
    <row r="9" spans="1:19" ht="12.75">
      <c r="A9" s="434" t="s">
        <v>610</v>
      </c>
      <c r="B9" s="435">
        <v>22509873</v>
      </c>
      <c r="C9" s="435">
        <v>22287127</v>
      </c>
      <c r="D9" s="435"/>
      <c r="E9" s="433" t="s">
        <v>531</v>
      </c>
      <c r="F9" s="433" t="s">
        <v>611</v>
      </c>
      <c r="G9" s="433">
        <v>297330.0000899992</v>
      </c>
      <c r="H9" s="433">
        <v>419858.0006599982</v>
      </c>
      <c r="K9" s="433" t="s">
        <v>612</v>
      </c>
      <c r="L9" s="433">
        <v>22351873</v>
      </c>
      <c r="M9" s="433">
        <v>22088831</v>
      </c>
      <c r="Q9" s="433" t="s">
        <v>613</v>
      </c>
      <c r="R9" s="433">
        <v>3441656</v>
      </c>
      <c r="S9" s="433">
        <v>5697691</v>
      </c>
    </row>
    <row r="10" spans="1:19" ht="12.75">
      <c r="A10" s="434" t="s">
        <v>614</v>
      </c>
      <c r="B10" s="435">
        <v>32475870</v>
      </c>
      <c r="C10" s="435">
        <v>33170447</v>
      </c>
      <c r="D10" s="435"/>
      <c r="E10" s="433" t="s">
        <v>531</v>
      </c>
      <c r="F10" s="433" t="s">
        <v>615</v>
      </c>
      <c r="G10" s="433">
        <v>8400163</v>
      </c>
      <c r="H10" s="433">
        <v>8730635</v>
      </c>
      <c r="K10" s="433" t="s">
        <v>616</v>
      </c>
      <c r="L10" s="433">
        <v>0</v>
      </c>
      <c r="M10" s="433">
        <v>0</v>
      </c>
      <c r="Q10" s="433" t="s">
        <v>617</v>
      </c>
      <c r="R10" s="433">
        <v>2265019</v>
      </c>
      <c r="S10" s="433">
        <v>2376561</v>
      </c>
    </row>
    <row r="11" spans="1:19" ht="12.75">
      <c r="A11" s="434" t="s">
        <v>618</v>
      </c>
      <c r="B11" s="436">
        <v>0.6931260963909512</v>
      </c>
      <c r="C11" s="436">
        <v>0.6718970956285274</v>
      </c>
      <c r="D11" s="436"/>
      <c r="E11" s="433" t="s">
        <v>531</v>
      </c>
      <c r="F11" s="433" t="s">
        <v>619</v>
      </c>
      <c r="G11" s="436">
        <v>0.03539574173620193</v>
      </c>
      <c r="H11" s="436">
        <v>0.04809020199103481</v>
      </c>
      <c r="I11" s="436"/>
      <c r="K11" s="433" t="s">
        <v>620</v>
      </c>
      <c r="L11" s="436" t="e">
        <v>#N/A</v>
      </c>
      <c r="M11" s="436" t="e">
        <v>#N/A</v>
      </c>
      <c r="N11" s="436"/>
      <c r="Q11" s="433" t="s">
        <v>621</v>
      </c>
      <c r="R11" s="433">
        <v>1.5194821765292035</v>
      </c>
      <c r="S11" s="433">
        <v>2.3974520325798494</v>
      </c>
    </row>
    <row r="12" spans="1:19" ht="12.75">
      <c r="A12" s="434" t="s">
        <v>622</v>
      </c>
      <c r="B12" s="435">
        <v>28534345</v>
      </c>
      <c r="C12" s="435">
        <v>26961956</v>
      </c>
      <c r="D12" s="435"/>
      <c r="E12" s="433" t="s">
        <v>531</v>
      </c>
      <c r="F12" s="433" t="s">
        <v>611</v>
      </c>
      <c r="G12" s="433">
        <v>297330.0000899992</v>
      </c>
      <c r="H12" s="433">
        <v>419858.0006599982</v>
      </c>
      <c r="Q12" s="433" t="s">
        <v>623</v>
      </c>
      <c r="R12" s="433">
        <v>3385806</v>
      </c>
      <c r="S12" s="433">
        <v>5626883</v>
      </c>
    </row>
    <row r="13" spans="1:19" ht="12.75">
      <c r="A13" s="434" t="s">
        <v>614</v>
      </c>
      <c r="B13" s="435">
        <v>32475870</v>
      </c>
      <c r="C13" s="435">
        <v>33170447</v>
      </c>
      <c r="D13" s="435"/>
      <c r="E13" s="433" t="s">
        <v>531</v>
      </c>
      <c r="F13" s="433" t="s">
        <v>614</v>
      </c>
      <c r="G13" s="433">
        <v>32475870</v>
      </c>
      <c r="H13" s="433">
        <v>33170447</v>
      </c>
      <c r="Q13" s="433" t="s">
        <v>617</v>
      </c>
      <c r="R13" s="433">
        <v>2265019</v>
      </c>
      <c r="S13" s="433">
        <v>2376561</v>
      </c>
    </row>
    <row r="14" spans="1:19" ht="12.75">
      <c r="A14" s="434" t="s">
        <v>624</v>
      </c>
      <c r="B14" s="436">
        <v>0.8786321967663991</v>
      </c>
      <c r="C14" s="436">
        <v>0.8128306501266022</v>
      </c>
      <c r="D14" s="436"/>
      <c r="E14" s="433" t="s">
        <v>531</v>
      </c>
      <c r="F14" s="433" t="s">
        <v>625</v>
      </c>
      <c r="G14" s="436">
        <v>0.009155412929353368</v>
      </c>
      <c r="H14" s="436">
        <v>0.01265759248465956</v>
      </c>
      <c r="I14" s="436"/>
      <c r="Q14" s="433" t="s">
        <v>626</v>
      </c>
      <c r="R14" s="433">
        <v>1.4948245467256567</v>
      </c>
      <c r="S14" s="433">
        <v>2.367657720546622</v>
      </c>
    </row>
    <row r="15" spans="1:8" ht="12.75">
      <c r="A15" s="434" t="s">
        <v>613</v>
      </c>
      <c r="B15" s="435">
        <v>3441656</v>
      </c>
      <c r="C15" s="435">
        <v>5697691</v>
      </c>
      <c r="D15" s="435"/>
      <c r="E15" s="433" t="s">
        <v>531</v>
      </c>
      <c r="F15" s="433" t="s">
        <v>611</v>
      </c>
      <c r="G15" s="433">
        <v>297330.0000899992</v>
      </c>
      <c r="H15" s="433">
        <v>419858.0006599982</v>
      </c>
    </row>
    <row r="16" spans="1:8" ht="12.75">
      <c r="A16" s="434" t="s">
        <v>614</v>
      </c>
      <c r="B16" s="435">
        <v>32475870</v>
      </c>
      <c r="C16" s="435">
        <v>33170447</v>
      </c>
      <c r="D16" s="435"/>
      <c r="E16" s="433" t="s">
        <v>531</v>
      </c>
      <c r="F16" s="433" t="s">
        <v>627</v>
      </c>
      <c r="G16" s="433">
        <v>5981508.000089999</v>
      </c>
      <c r="H16" s="433">
        <v>6338588.0006599985</v>
      </c>
    </row>
    <row r="17" spans="1:9" ht="12.75">
      <c r="A17" s="434" t="s">
        <v>628</v>
      </c>
      <c r="B17" s="436">
        <v>0.10597579064086658</v>
      </c>
      <c r="C17" s="436">
        <v>0.17177010005321905</v>
      </c>
      <c r="D17" s="436"/>
      <c r="F17" s="433" t="s">
        <v>629</v>
      </c>
      <c r="G17" s="436">
        <v>0.04970820068877706</v>
      </c>
      <c r="H17" s="436">
        <v>0.06623841155416332</v>
      </c>
      <c r="I17" s="436"/>
    </row>
    <row r="18" spans="1:4" ht="12.75">
      <c r="A18" s="434" t="s">
        <v>627</v>
      </c>
      <c r="B18" s="435">
        <v>5981508.000089999</v>
      </c>
      <c r="C18" s="435">
        <v>6338588.0006599985</v>
      </c>
      <c r="D18" s="435"/>
    </row>
    <row r="19" spans="1:4" ht="12.75">
      <c r="A19" s="434" t="s">
        <v>630</v>
      </c>
      <c r="B19" s="435">
        <v>2891000</v>
      </c>
      <c r="C19" s="435">
        <v>2891000</v>
      </c>
      <c r="D19" s="435"/>
    </row>
    <row r="20" spans="1:4" ht="12.75">
      <c r="A20" s="434" t="s">
        <v>631</v>
      </c>
      <c r="B20" s="436">
        <v>2.0690100311622275</v>
      </c>
      <c r="C20" s="436">
        <v>2.192524386253891</v>
      </c>
      <c r="D20" s="436"/>
    </row>
    <row r="21" spans="1:4" ht="12.75">
      <c r="A21" s="434" t="s">
        <v>632</v>
      </c>
      <c r="B21" s="435">
        <v>25234591</v>
      </c>
      <c r="C21" s="435">
        <v>25433092</v>
      </c>
      <c r="D21" s="435"/>
    </row>
    <row r="22" spans="1:4" ht="12.75">
      <c r="A22" s="434" t="s">
        <v>627</v>
      </c>
      <c r="B22" s="435">
        <v>5981508.000089999</v>
      </c>
      <c r="C22" s="435">
        <v>6338588.0006599985</v>
      </c>
      <c r="D22" s="435"/>
    </row>
    <row r="23" spans="1:4" ht="12.75">
      <c r="A23" s="434" t="s">
        <v>633</v>
      </c>
      <c r="B23" s="436">
        <v>4.2187674077540835</v>
      </c>
      <c r="C23" s="436">
        <v>4.012422324554271</v>
      </c>
      <c r="D23" s="436"/>
    </row>
    <row r="24" spans="1:4" ht="12.75">
      <c r="A24" s="433" t="s">
        <v>632</v>
      </c>
      <c r="B24" s="435">
        <v>25234591</v>
      </c>
      <c r="C24" s="435">
        <v>25433092</v>
      </c>
      <c r="D24" s="435"/>
    </row>
    <row r="25" spans="1:4" ht="12.75">
      <c r="A25" s="433" t="s">
        <v>634</v>
      </c>
      <c r="B25" s="435">
        <v>32475870</v>
      </c>
      <c r="C25" s="435">
        <v>33170447</v>
      </c>
      <c r="D25" s="435"/>
    </row>
    <row r="26" spans="1:4" ht="12.75">
      <c r="A26" s="433" t="s">
        <v>635</v>
      </c>
      <c r="B26" s="436">
        <v>0.7770258656658005</v>
      </c>
      <c r="C26" s="436">
        <v>0.7667395015810309</v>
      </c>
      <c r="D26" s="436"/>
    </row>
    <row r="27" spans="1:4" ht="12.75">
      <c r="A27" s="433" t="s">
        <v>617</v>
      </c>
      <c r="B27" s="435">
        <v>2265019</v>
      </c>
      <c r="C27" s="435">
        <v>2376561</v>
      </c>
      <c r="D27" s="435"/>
    </row>
    <row r="28" spans="1:4" ht="12.75">
      <c r="A28" s="433" t="s">
        <v>627</v>
      </c>
      <c r="B28" s="435">
        <v>5981508.000089999</v>
      </c>
      <c r="C28" s="435">
        <v>6338588.0006599985</v>
      </c>
      <c r="D28" s="435"/>
    </row>
    <row r="29" spans="1:4" ht="12.75">
      <c r="A29" s="433" t="s">
        <v>636</v>
      </c>
      <c r="B29" s="436">
        <v>0.3786702283046215</v>
      </c>
      <c r="C29" s="436">
        <v>0.3749353956673857</v>
      </c>
      <c r="D29" s="436"/>
    </row>
    <row r="30" spans="1:4" ht="12.75">
      <c r="A30" s="433" t="s">
        <v>627</v>
      </c>
      <c r="B30" s="435">
        <v>5981508.000089999</v>
      </c>
      <c r="C30" s="435">
        <v>6338588.0006599985</v>
      </c>
      <c r="D30" s="435"/>
    </row>
    <row r="31" spans="1:4" ht="12.75">
      <c r="A31" s="433" t="s">
        <v>637</v>
      </c>
      <c r="B31" s="435">
        <v>32475870.00009</v>
      </c>
      <c r="C31" s="435">
        <v>33170447.00066</v>
      </c>
      <c r="D31" s="435"/>
    </row>
    <row r="32" spans="1:5" ht="12.75">
      <c r="A32" s="433" t="s">
        <v>638</v>
      </c>
      <c r="B32" s="436">
        <v>0.18418314890635487</v>
      </c>
      <c r="C32" s="436">
        <v>0.19109142546477828</v>
      </c>
      <c r="D32" s="436"/>
      <c r="E32" s="433" t="s">
        <v>531</v>
      </c>
    </row>
  </sheetData>
  <sheetProtection password="CF21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AT17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58.875" style="41" bestFit="1" customWidth="1"/>
    <col min="2" max="3" width="12.00390625" style="130" customWidth="1"/>
    <col min="4" max="4" width="9.125" style="130" customWidth="1"/>
    <col min="5" max="5" width="9.125" style="163" customWidth="1"/>
    <col min="6" max="16384" width="9.125" style="41" customWidth="1"/>
  </cols>
  <sheetData>
    <row r="1" spans="1:5" ht="13.5" thickBot="1">
      <c r="A1" s="47" t="s">
        <v>13</v>
      </c>
      <c r="B1" s="571" t="s">
        <v>767</v>
      </c>
      <c r="C1" s="556" t="s">
        <v>787</v>
      </c>
      <c r="D1" s="896" t="s">
        <v>139</v>
      </c>
      <c r="E1" s="897"/>
    </row>
    <row r="2" spans="1:46" ht="12.75">
      <c r="A2" s="48" t="s">
        <v>719</v>
      </c>
      <c r="B2" s="417"/>
      <c r="C2" s="124"/>
      <c r="D2" s="119"/>
      <c r="E2" s="120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5"/>
      <c r="V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44"/>
      <c r="AN2" s="44"/>
      <c r="AO2" s="44"/>
      <c r="AP2" s="44"/>
      <c r="AQ2" s="44"/>
      <c r="AR2" s="44"/>
      <c r="AS2" s="44"/>
      <c r="AT2" s="44"/>
    </row>
    <row r="3" spans="1:5" ht="12.75">
      <c r="A3" s="36" t="s">
        <v>84</v>
      </c>
      <c r="B3" s="627">
        <v>32400</v>
      </c>
      <c r="C3" s="313">
        <v>19320</v>
      </c>
      <c r="D3" s="109">
        <v>-13080</v>
      </c>
      <c r="E3" s="110">
        <v>-0.40370370370370373</v>
      </c>
    </row>
    <row r="4" spans="1:5" ht="12.75">
      <c r="A4" s="36" t="s">
        <v>157</v>
      </c>
      <c r="B4" s="627"/>
      <c r="C4" s="313"/>
      <c r="D4" s="109">
        <v>0</v>
      </c>
      <c r="E4" s="110" t="s">
        <v>254</v>
      </c>
    </row>
    <row r="5" spans="1:5" ht="12.75">
      <c r="A5" s="36" t="s">
        <v>97</v>
      </c>
      <c r="B5" s="627"/>
      <c r="C5" s="313"/>
      <c r="D5" s="109">
        <v>0</v>
      </c>
      <c r="E5" s="110" t="s">
        <v>254</v>
      </c>
    </row>
    <row r="6" spans="1:5" ht="12.75">
      <c r="A6" s="36" t="s">
        <v>151</v>
      </c>
      <c r="B6" s="627">
        <v>5177</v>
      </c>
      <c r="C6" s="313">
        <v>472</v>
      </c>
      <c r="D6" s="109">
        <v>-4705</v>
      </c>
      <c r="E6" s="110">
        <v>-0.9088275062777671</v>
      </c>
    </row>
    <row r="7" spans="1:5" ht="12.75">
      <c r="A7" s="36" t="s">
        <v>152</v>
      </c>
      <c r="B7" s="251"/>
      <c r="C7" s="313"/>
      <c r="D7" s="109">
        <v>0</v>
      </c>
      <c r="E7" s="110" t="s">
        <v>254</v>
      </c>
    </row>
    <row r="8" spans="1:5" ht="12.75">
      <c r="A8" s="36" t="s">
        <v>153</v>
      </c>
      <c r="B8" s="251"/>
      <c r="C8" s="313"/>
      <c r="D8" s="109">
        <v>0</v>
      </c>
      <c r="E8" s="110" t="s">
        <v>254</v>
      </c>
    </row>
    <row r="9" spans="1:5" ht="12.75">
      <c r="A9" s="129" t="s">
        <v>155</v>
      </c>
      <c r="B9" s="418"/>
      <c r="C9" s="314"/>
      <c r="D9" s="109">
        <v>0</v>
      </c>
      <c r="E9" s="110" t="s">
        <v>254</v>
      </c>
    </row>
    <row r="10" spans="1:5" ht="13.5" thickBot="1">
      <c r="A10" s="125" t="s">
        <v>233</v>
      </c>
      <c r="B10" s="415"/>
      <c r="C10" s="315"/>
      <c r="D10" s="111">
        <v>0</v>
      </c>
      <c r="E10" s="112" t="s">
        <v>254</v>
      </c>
    </row>
    <row r="11" spans="1:5" ht="12.75">
      <c r="A11" s="121" t="s">
        <v>156</v>
      </c>
      <c r="B11" s="419"/>
      <c r="C11" s="164"/>
      <c r="D11" s="122"/>
      <c r="E11" s="123"/>
    </row>
    <row r="12" spans="1:5" ht="12.75">
      <c r="A12" s="36" t="s">
        <v>154</v>
      </c>
      <c r="B12" s="627">
        <v>4375</v>
      </c>
      <c r="C12" s="313">
        <v>4290</v>
      </c>
      <c r="D12" s="109">
        <v>-85</v>
      </c>
      <c r="E12" s="110">
        <v>-0.019428571428571427</v>
      </c>
    </row>
    <row r="13" spans="1:5" ht="12.75">
      <c r="A13" s="36" t="s">
        <v>151</v>
      </c>
      <c r="B13" s="251"/>
      <c r="C13" s="313"/>
      <c r="D13" s="109">
        <v>0</v>
      </c>
      <c r="E13" s="110" t="s">
        <v>254</v>
      </c>
    </row>
    <row r="14" spans="1:5" ht="12.75">
      <c r="A14" s="36" t="s">
        <v>153</v>
      </c>
      <c r="B14" s="251"/>
      <c r="C14" s="313"/>
      <c r="D14" s="109">
        <v>0</v>
      </c>
      <c r="E14" s="110" t="s">
        <v>254</v>
      </c>
    </row>
    <row r="15" spans="1:5" ht="12.75">
      <c r="A15" s="129" t="s">
        <v>155</v>
      </c>
      <c r="B15" s="418"/>
      <c r="C15" s="314"/>
      <c r="D15" s="109">
        <v>0</v>
      </c>
      <c r="E15" s="110" t="s">
        <v>254</v>
      </c>
    </row>
    <row r="16" spans="1:5" ht="13.5" thickBot="1">
      <c r="A16" s="125" t="s">
        <v>233</v>
      </c>
      <c r="B16" s="415"/>
      <c r="C16" s="315"/>
      <c r="D16" s="111">
        <v>0</v>
      </c>
      <c r="E16" s="112" t="s">
        <v>254</v>
      </c>
    </row>
    <row r="17" spans="1:5" ht="13.5" thickBot="1">
      <c r="A17" s="126" t="s">
        <v>234</v>
      </c>
      <c r="B17" s="420"/>
      <c r="C17" s="316"/>
      <c r="D17" s="127">
        <v>0</v>
      </c>
      <c r="E17" s="128" t="s">
        <v>254</v>
      </c>
    </row>
  </sheetData>
  <sheetProtection password="CF21" sheet="1" objects="1" scenarios="1"/>
  <mergeCells count="1">
    <mergeCell ref="D1:E1"/>
  </mergeCells>
  <conditionalFormatting sqref="V2">
    <cfRule type="expression" priority="1" dxfId="13" stopIfTrue="1">
      <formula>AND(ABS(U2)&gt;$Y$3,OR(Q2=0,V2&gt;$X$3,V2&lt;-$X$3))</formula>
    </cfRule>
  </conditionalFormatting>
  <conditionalFormatting sqref="U2">
    <cfRule type="expression" priority="2" dxfId="13" stopIfTrue="1">
      <formula>AND(ABS(U2)&gt;$Y$3,OR(Q2=0,V2&gt;$X$3,V2&lt;-$X$3))</formula>
    </cfRule>
  </conditionalFormatting>
  <printOptions horizontalCentered="1"/>
  <pageMargins left="0.984251968503937" right="0.3937007874015748" top="1.7716535433070868" bottom="0.984251968503937" header="0.7086614173228347" footer="0.5118110236220472"/>
  <pageSetup fitToHeight="1" fitToWidth="1" horizontalDpi="600" verticalDpi="600" orientation="portrait" paperSize="9" scale="88" r:id="rId1"/>
  <headerFooter alignWithMargins="0">
    <oddHeader>&amp;L2. számú tábla&amp;C&amp;"Arial CE,Félkövér"&amp;12Vezető tisztségviselők javadalmazása
2020-2021. év&amp;R
Adatok: e Ft</oddHeader>
    <oddFooter>&amp;L&amp;"Arial CE,Félkövér"&amp;12 2021. évi Kiegészítő melléklet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AT6"/>
  <sheetViews>
    <sheetView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60.50390625" style="41" customWidth="1"/>
    <col min="2" max="3" width="12.00390625" style="130" customWidth="1"/>
    <col min="4" max="4" width="9.125" style="130" customWidth="1"/>
    <col min="5" max="5" width="9.125" style="163" customWidth="1"/>
    <col min="6" max="16384" width="9.125" style="41" customWidth="1"/>
  </cols>
  <sheetData>
    <row r="1" spans="1:5" ht="13.5" thickBot="1">
      <c r="A1" s="47" t="s">
        <v>13</v>
      </c>
      <c r="B1" s="571" t="s">
        <v>767</v>
      </c>
      <c r="C1" s="556" t="s">
        <v>787</v>
      </c>
      <c r="D1" s="896" t="s">
        <v>139</v>
      </c>
      <c r="E1" s="897"/>
    </row>
    <row r="2" spans="1:46" ht="12.75">
      <c r="A2" s="277" t="s">
        <v>248</v>
      </c>
      <c r="B2" s="283">
        <v>2160</v>
      </c>
      <c r="C2" s="416">
        <v>2160</v>
      </c>
      <c r="D2" s="298">
        <v>0</v>
      </c>
      <c r="E2" s="299">
        <v>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5"/>
      <c r="V2" s="46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44"/>
      <c r="AN2" s="44"/>
      <c r="AO2" s="44"/>
      <c r="AP2" s="44"/>
      <c r="AQ2" s="44"/>
      <c r="AR2" s="44"/>
      <c r="AS2" s="44"/>
      <c r="AT2" s="44"/>
    </row>
    <row r="3" spans="1:5" ht="12.75">
      <c r="A3" s="36" t="s">
        <v>249</v>
      </c>
      <c r="B3" s="251">
        <v>2160</v>
      </c>
      <c r="C3" s="313">
        <v>2160</v>
      </c>
      <c r="D3" s="109">
        <v>0</v>
      </c>
      <c r="E3" s="110">
        <v>0</v>
      </c>
    </row>
    <row r="4" spans="1:5" ht="12.75">
      <c r="A4" s="36" t="s">
        <v>250</v>
      </c>
      <c r="B4" s="251"/>
      <c r="C4" s="313"/>
      <c r="D4" s="109">
        <v>0</v>
      </c>
      <c r="E4" s="110" t="s">
        <v>254</v>
      </c>
    </row>
    <row r="5" spans="1:5" ht="12.75">
      <c r="A5" s="36" t="s">
        <v>251</v>
      </c>
      <c r="B5" s="251"/>
      <c r="C5" s="313"/>
      <c r="D5" s="109">
        <v>0</v>
      </c>
      <c r="E5" s="110" t="s">
        <v>254</v>
      </c>
    </row>
    <row r="6" spans="1:5" ht="12.75" customHeight="1" thickBot="1">
      <c r="A6" s="125" t="s">
        <v>247</v>
      </c>
      <c r="B6" s="415"/>
      <c r="C6" s="315"/>
      <c r="D6" s="111">
        <v>0</v>
      </c>
      <c r="E6" s="112" t="s">
        <v>254</v>
      </c>
    </row>
  </sheetData>
  <sheetProtection password="CF21" sheet="1" objects="1" scenarios="1"/>
  <mergeCells count="1">
    <mergeCell ref="D1:E1"/>
  </mergeCells>
  <conditionalFormatting sqref="V2">
    <cfRule type="expression" priority="1" dxfId="13" stopIfTrue="1">
      <formula>AND(ABS(U2)&gt;$Y$3,OR(Q2=0,V2&gt;$X$3,V2&lt;-$X$3))</formula>
    </cfRule>
  </conditionalFormatting>
  <conditionalFormatting sqref="U2">
    <cfRule type="expression" priority="2" dxfId="13" stopIfTrue="1">
      <formula>AND(ABS(U2)&gt;$Y$3,OR(Q2=0,V2&gt;$X$3,V2&lt;-$X$3))</formula>
    </cfRule>
  </conditionalFormatting>
  <printOptions horizontalCentered="1"/>
  <pageMargins left="0.984251968503937" right="0.3937007874015748" top="1.7716535433070868" bottom="0.984251968503937" header="0.7086614173228347" footer="0.5118110236220472"/>
  <pageSetup fitToHeight="1" fitToWidth="1" horizontalDpi="600" verticalDpi="600" orientation="portrait" paperSize="9" scale="87" r:id="rId1"/>
  <headerFooter alignWithMargins="0">
    <oddHeader>&amp;L2 a. számú tábla&amp;C&amp;"Arial CE,Félkövér"&amp;12Éves beszámoló könyvvizsgálatát végző
könyvvizsgáló szolgáltatásai
2020-2021. év&amp;R
Adatok: e Ft</oddHeader>
    <oddFooter>&amp;L&amp;"Arial CE,Félkövér"&amp;12 2021. évi Kiegészítő melléklet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P20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4.00390625" style="2" customWidth="1"/>
    <col min="2" max="2" width="46.50390625" style="3" customWidth="1"/>
    <col min="3" max="15" width="10.00390625" style="3" customWidth="1"/>
    <col min="16" max="16" width="12.50390625" style="3" customWidth="1"/>
    <col min="17" max="16384" width="9.125" style="3" customWidth="1"/>
  </cols>
  <sheetData>
    <row r="1" spans="1:16" s="25" customFormat="1" ht="138.75" customHeight="1" thickBot="1">
      <c r="A1" s="22" t="s">
        <v>12</v>
      </c>
      <c r="B1" s="23" t="s">
        <v>13</v>
      </c>
      <c r="C1" s="24" t="s">
        <v>264</v>
      </c>
      <c r="D1" s="16" t="s">
        <v>265</v>
      </c>
      <c r="E1" s="16" t="s">
        <v>2</v>
      </c>
      <c r="F1" s="16" t="s">
        <v>3</v>
      </c>
      <c r="G1" s="16" t="s">
        <v>4</v>
      </c>
      <c r="H1" s="193" t="s">
        <v>178</v>
      </c>
      <c r="I1" s="17" t="s">
        <v>10</v>
      </c>
      <c r="J1" s="24" t="s">
        <v>5</v>
      </c>
      <c r="K1" s="16" t="s">
        <v>6</v>
      </c>
      <c r="L1" s="16" t="s">
        <v>7</v>
      </c>
      <c r="M1" s="16" t="s">
        <v>8</v>
      </c>
      <c r="N1" s="16" t="s">
        <v>9</v>
      </c>
      <c r="O1" s="193" t="s">
        <v>179</v>
      </c>
      <c r="P1" s="17" t="s">
        <v>11</v>
      </c>
    </row>
    <row r="2" spans="1:16" s="1" customFormat="1" ht="12.75">
      <c r="A2" s="14" t="s">
        <v>14</v>
      </c>
      <c r="B2" s="15" t="s">
        <v>29</v>
      </c>
      <c r="C2" s="311"/>
      <c r="D2" s="309"/>
      <c r="E2" s="309">
        <v>86317</v>
      </c>
      <c r="F2" s="309">
        <v>49912</v>
      </c>
      <c r="G2" s="309"/>
      <c r="H2" s="312"/>
      <c r="I2" s="4">
        <v>136229</v>
      </c>
      <c r="J2" s="311">
        <v>27028003</v>
      </c>
      <c r="K2" s="309">
        <v>2716113</v>
      </c>
      <c r="L2" s="309">
        <v>617590</v>
      </c>
      <c r="M2" s="309"/>
      <c r="N2" s="309">
        <v>158000</v>
      </c>
      <c r="O2" s="312"/>
      <c r="P2" s="4">
        <v>30519706</v>
      </c>
    </row>
    <row r="3" spans="1:16" ht="12.75">
      <c r="A3" s="5" t="s">
        <v>15</v>
      </c>
      <c r="B3" s="20" t="s">
        <v>30</v>
      </c>
      <c r="C3" s="275"/>
      <c r="D3" s="276"/>
      <c r="E3" s="276">
        <v>17440</v>
      </c>
      <c r="F3" s="276"/>
      <c r="G3" s="276"/>
      <c r="H3" s="307"/>
      <c r="I3" s="4">
        <v>17440</v>
      </c>
      <c r="J3" s="275">
        <v>174892</v>
      </c>
      <c r="K3" s="276">
        <v>353135</v>
      </c>
      <c r="L3" s="276">
        <v>96816</v>
      </c>
      <c r="M3" s="276"/>
      <c r="N3" s="276">
        <v>665485</v>
      </c>
      <c r="O3" s="307">
        <v>26444</v>
      </c>
      <c r="P3" s="4">
        <v>1316772</v>
      </c>
    </row>
    <row r="4" spans="1:16" ht="12.75">
      <c r="A4" s="5" t="s">
        <v>16</v>
      </c>
      <c r="B4" s="20" t="s">
        <v>170</v>
      </c>
      <c r="C4" s="275"/>
      <c r="D4" s="276"/>
      <c r="E4" s="276"/>
      <c r="F4" s="276"/>
      <c r="G4" s="276"/>
      <c r="H4" s="305"/>
      <c r="I4" s="15">
        <v>0</v>
      </c>
      <c r="J4" s="275"/>
      <c r="K4" s="276"/>
      <c r="L4" s="276"/>
      <c r="M4" s="276"/>
      <c r="N4" s="276"/>
      <c r="O4" s="307"/>
      <c r="P4" s="4">
        <v>0</v>
      </c>
    </row>
    <row r="5" spans="1:16" ht="12.75">
      <c r="A5" s="5" t="s">
        <v>17</v>
      </c>
      <c r="B5" s="20" t="s">
        <v>31</v>
      </c>
      <c r="C5" s="275"/>
      <c r="D5" s="276"/>
      <c r="E5" s="276"/>
      <c r="F5" s="276"/>
      <c r="G5" s="276"/>
      <c r="H5" s="307"/>
      <c r="I5" s="4">
        <v>0</v>
      </c>
      <c r="J5" s="275">
        <v>84773</v>
      </c>
      <c r="K5" s="276">
        <v>17263</v>
      </c>
      <c r="L5" s="276"/>
      <c r="M5" s="276"/>
      <c r="N5" s="276">
        <v>102036</v>
      </c>
      <c r="O5" s="307"/>
      <c r="P5" s="4">
        <v>204072</v>
      </c>
    </row>
    <row r="6" spans="1:16" ht="12.75">
      <c r="A6" s="5" t="s">
        <v>18</v>
      </c>
      <c r="B6" s="20" t="s">
        <v>32</v>
      </c>
      <c r="C6" s="275"/>
      <c r="D6" s="276"/>
      <c r="E6" s="276"/>
      <c r="F6" s="276"/>
      <c r="G6" s="276"/>
      <c r="H6" s="307"/>
      <c r="I6" s="4">
        <v>0</v>
      </c>
      <c r="J6" s="275"/>
      <c r="K6" s="276">
        <v>459</v>
      </c>
      <c r="L6" s="276">
        <v>8924</v>
      </c>
      <c r="M6" s="276"/>
      <c r="N6" s="276"/>
      <c r="O6" s="307"/>
      <c r="P6" s="4">
        <v>9383</v>
      </c>
    </row>
    <row r="7" spans="1:16" ht="12.75">
      <c r="A7" s="5" t="s">
        <v>19</v>
      </c>
      <c r="B7" s="20" t="s">
        <v>33</v>
      </c>
      <c r="C7" s="275"/>
      <c r="D7" s="276"/>
      <c r="E7" s="276">
        <v>487</v>
      </c>
      <c r="F7" s="276"/>
      <c r="G7" s="276"/>
      <c r="H7" s="307"/>
      <c r="I7" s="4">
        <v>487</v>
      </c>
      <c r="J7" s="275">
        <v>11196</v>
      </c>
      <c r="K7" s="276">
        <v>122399</v>
      </c>
      <c r="L7" s="276">
        <v>9144</v>
      </c>
      <c r="M7" s="276"/>
      <c r="N7" s="276">
        <v>1670</v>
      </c>
      <c r="O7" s="307"/>
      <c r="P7" s="4">
        <v>144409</v>
      </c>
    </row>
    <row r="8" spans="1:16" ht="12.75">
      <c r="A8" s="5" t="s">
        <v>20</v>
      </c>
      <c r="B8" s="20" t="s">
        <v>171</v>
      </c>
      <c r="C8" s="275"/>
      <c r="D8" s="276"/>
      <c r="E8" s="276"/>
      <c r="F8" s="276"/>
      <c r="G8" s="276"/>
      <c r="H8" s="305"/>
      <c r="I8" s="15">
        <v>0</v>
      </c>
      <c r="J8" s="275"/>
      <c r="K8" s="276"/>
      <c r="L8" s="276"/>
      <c r="M8" s="276"/>
      <c r="N8" s="276"/>
      <c r="O8" s="307"/>
      <c r="P8" s="4">
        <v>0</v>
      </c>
    </row>
    <row r="9" spans="1:16" ht="12.75">
      <c r="A9" s="5" t="s">
        <v>21</v>
      </c>
      <c r="B9" s="20" t="s">
        <v>263</v>
      </c>
      <c r="C9" s="275"/>
      <c r="D9" s="276"/>
      <c r="E9" s="276"/>
      <c r="F9" s="276"/>
      <c r="G9" s="276"/>
      <c r="H9" s="307"/>
      <c r="I9" s="4">
        <v>0</v>
      </c>
      <c r="J9" s="275">
        <v>12992</v>
      </c>
      <c r="K9" s="276"/>
      <c r="L9" s="276"/>
      <c r="M9" s="276"/>
      <c r="N9" s="276">
        <v>751999</v>
      </c>
      <c r="O9" s="307"/>
      <c r="P9" s="4">
        <v>764991</v>
      </c>
    </row>
    <row r="10" spans="1:16" s="1" customFormat="1" ht="13.5" thickBot="1">
      <c r="A10" s="6" t="s">
        <v>22</v>
      </c>
      <c r="B10" s="8" t="s">
        <v>34</v>
      </c>
      <c r="C10" s="184">
        <v>0</v>
      </c>
      <c r="D10" s="18">
        <v>0</v>
      </c>
      <c r="E10" s="18">
        <v>103270</v>
      </c>
      <c r="F10" s="18">
        <v>49912</v>
      </c>
      <c r="G10" s="18">
        <v>0</v>
      </c>
      <c r="H10" s="187">
        <v>0</v>
      </c>
      <c r="I10" s="32">
        <v>153182</v>
      </c>
      <c r="J10" s="184">
        <v>27263480</v>
      </c>
      <c r="K10" s="18">
        <v>2963653</v>
      </c>
      <c r="L10" s="18">
        <v>696338</v>
      </c>
      <c r="M10" s="18">
        <v>0</v>
      </c>
      <c r="N10" s="18">
        <v>171852</v>
      </c>
      <c r="O10" s="18">
        <v>26444</v>
      </c>
      <c r="P10" s="516">
        <v>31121767</v>
      </c>
    </row>
    <row r="11" spans="1:16" ht="12.75">
      <c r="A11" s="12" t="s">
        <v>23</v>
      </c>
      <c r="B11" s="21" t="s">
        <v>35</v>
      </c>
      <c r="C11" s="311"/>
      <c r="D11" s="309"/>
      <c r="E11" s="309">
        <v>66451</v>
      </c>
      <c r="F11" s="309">
        <v>49912</v>
      </c>
      <c r="G11" s="309"/>
      <c r="H11" s="305"/>
      <c r="I11" s="4">
        <v>116363</v>
      </c>
      <c r="J11" s="311">
        <v>5321675</v>
      </c>
      <c r="K11" s="309">
        <v>2219500</v>
      </c>
      <c r="L11" s="309">
        <v>468658</v>
      </c>
      <c r="M11" s="309"/>
      <c r="N11" s="309"/>
      <c r="O11" s="312"/>
      <c r="P11" s="15">
        <v>8009833</v>
      </c>
    </row>
    <row r="12" spans="1:16" ht="12.75">
      <c r="A12" s="5" t="s">
        <v>24</v>
      </c>
      <c r="B12" s="20" t="s">
        <v>170</v>
      </c>
      <c r="C12" s="263"/>
      <c r="D12" s="264"/>
      <c r="E12" s="264"/>
      <c r="F12" s="264"/>
      <c r="G12" s="264"/>
      <c r="H12" s="305"/>
      <c r="I12" s="4">
        <v>0</v>
      </c>
      <c r="J12" s="263"/>
      <c r="K12" s="264"/>
      <c r="L12" s="264"/>
      <c r="M12" s="264"/>
      <c r="N12" s="264"/>
      <c r="O12" s="305"/>
      <c r="P12" s="4">
        <v>0</v>
      </c>
    </row>
    <row r="13" spans="1:16" ht="12.75">
      <c r="A13" s="5" t="s">
        <v>25</v>
      </c>
      <c r="B13" s="20" t="s">
        <v>171</v>
      </c>
      <c r="C13" s="263"/>
      <c r="D13" s="264"/>
      <c r="E13" s="264"/>
      <c r="F13" s="264"/>
      <c r="G13" s="264"/>
      <c r="H13" s="305"/>
      <c r="I13" s="4">
        <v>0</v>
      </c>
      <c r="J13" s="263"/>
      <c r="K13" s="264"/>
      <c r="L13" s="264"/>
      <c r="M13" s="264"/>
      <c r="N13" s="264"/>
      <c r="O13" s="305"/>
      <c r="P13" s="4">
        <v>0</v>
      </c>
    </row>
    <row r="14" spans="1:16" ht="12.75">
      <c r="A14" s="5" t="s">
        <v>26</v>
      </c>
      <c r="B14" s="20" t="s">
        <v>183</v>
      </c>
      <c r="C14" s="275"/>
      <c r="D14" s="276"/>
      <c r="E14" s="276">
        <v>6040</v>
      </c>
      <c r="F14" s="276"/>
      <c r="G14" s="276"/>
      <c r="H14" s="307"/>
      <c r="I14" s="4">
        <v>6040</v>
      </c>
      <c r="J14" s="275">
        <v>746455</v>
      </c>
      <c r="K14" s="276">
        <v>138170</v>
      </c>
      <c r="L14" s="276">
        <v>51447</v>
      </c>
      <c r="M14" s="276"/>
      <c r="N14" s="276"/>
      <c r="O14" s="307"/>
      <c r="P14" s="4">
        <v>936072</v>
      </c>
    </row>
    <row r="15" spans="1:16" ht="12.75">
      <c r="A15" s="5" t="s">
        <v>27</v>
      </c>
      <c r="B15" s="20" t="s">
        <v>36</v>
      </c>
      <c r="C15" s="275"/>
      <c r="D15" s="276"/>
      <c r="E15" s="276"/>
      <c r="F15" s="276"/>
      <c r="G15" s="276"/>
      <c r="H15" s="307"/>
      <c r="I15" s="4">
        <v>0</v>
      </c>
      <c r="J15" s="275">
        <v>9213</v>
      </c>
      <c r="K15" s="276">
        <v>34677</v>
      </c>
      <c r="L15" s="276">
        <v>47</v>
      </c>
      <c r="M15" s="276"/>
      <c r="N15" s="276">
        <v>1670</v>
      </c>
      <c r="O15" s="307"/>
      <c r="P15" s="4">
        <v>45607</v>
      </c>
    </row>
    <row r="16" spans="1:16" ht="12.75">
      <c r="A16" s="5" t="s">
        <v>28</v>
      </c>
      <c r="B16" s="20" t="s">
        <v>37</v>
      </c>
      <c r="C16" s="275"/>
      <c r="D16" s="276"/>
      <c r="E16" s="276">
        <v>487</v>
      </c>
      <c r="F16" s="276"/>
      <c r="G16" s="276"/>
      <c r="H16" s="307"/>
      <c r="I16" s="4">
        <v>487</v>
      </c>
      <c r="J16" s="275">
        <v>11196</v>
      </c>
      <c r="K16" s="276">
        <v>122858</v>
      </c>
      <c r="L16" s="276">
        <v>18069</v>
      </c>
      <c r="M16" s="276"/>
      <c r="N16" s="276">
        <v>1670</v>
      </c>
      <c r="O16" s="307"/>
      <c r="P16" s="4">
        <v>153793</v>
      </c>
    </row>
    <row r="17" spans="1:16" ht="12.75">
      <c r="A17" s="5" t="s">
        <v>172</v>
      </c>
      <c r="B17" s="20" t="s">
        <v>38</v>
      </c>
      <c r="C17" s="275"/>
      <c r="D17" s="276"/>
      <c r="E17" s="276"/>
      <c r="F17" s="276"/>
      <c r="G17" s="276"/>
      <c r="H17" s="307"/>
      <c r="I17" s="4">
        <v>0</v>
      </c>
      <c r="J17" s="275"/>
      <c r="K17" s="276"/>
      <c r="L17" s="276"/>
      <c r="M17" s="276"/>
      <c r="N17" s="276"/>
      <c r="O17" s="307"/>
      <c r="P17" s="4">
        <v>0</v>
      </c>
    </row>
    <row r="18" spans="1:16" ht="12.75">
      <c r="A18" s="5" t="s">
        <v>173</v>
      </c>
      <c r="B18" s="20" t="s">
        <v>39</v>
      </c>
      <c r="C18" s="275"/>
      <c r="D18" s="276"/>
      <c r="E18" s="276"/>
      <c r="F18" s="276"/>
      <c r="G18" s="276"/>
      <c r="H18" s="307"/>
      <c r="I18" s="4">
        <v>0</v>
      </c>
      <c r="J18" s="275">
        <v>3079</v>
      </c>
      <c r="K18" s="276"/>
      <c r="L18" s="276"/>
      <c r="M18" s="276"/>
      <c r="N18" s="276"/>
      <c r="O18" s="307"/>
      <c r="P18" s="4">
        <v>3079</v>
      </c>
    </row>
    <row r="19" spans="1:16" s="1" customFormat="1" ht="13.5" thickBot="1">
      <c r="A19" s="6" t="s">
        <v>174</v>
      </c>
      <c r="B19" s="8" t="s">
        <v>40</v>
      </c>
      <c r="C19" s="186">
        <v>0</v>
      </c>
      <c r="D19" s="187">
        <v>0</v>
      </c>
      <c r="E19" s="187">
        <v>72004</v>
      </c>
      <c r="F19" s="187">
        <v>49912</v>
      </c>
      <c r="G19" s="187">
        <v>0</v>
      </c>
      <c r="H19" s="187">
        <v>0</v>
      </c>
      <c r="I19" s="32">
        <v>121916</v>
      </c>
      <c r="J19" s="186">
        <v>6063068</v>
      </c>
      <c r="K19" s="187">
        <v>2269489</v>
      </c>
      <c r="L19" s="187">
        <v>502083</v>
      </c>
      <c r="M19" s="187">
        <v>0</v>
      </c>
      <c r="N19" s="187">
        <v>0</v>
      </c>
      <c r="O19" s="187">
        <v>0</v>
      </c>
      <c r="P19" s="32">
        <v>8834640</v>
      </c>
    </row>
    <row r="20" spans="1:16" s="1" customFormat="1" ht="13.5" thickBot="1">
      <c r="A20" s="9" t="s">
        <v>175</v>
      </c>
      <c r="B20" s="11" t="s">
        <v>41</v>
      </c>
      <c r="C20" s="19">
        <v>0</v>
      </c>
      <c r="D20" s="10">
        <v>0</v>
      </c>
      <c r="E20" s="10">
        <v>31266</v>
      </c>
      <c r="F20" s="10">
        <v>0</v>
      </c>
      <c r="G20" s="10">
        <v>0</v>
      </c>
      <c r="H20" s="10">
        <v>0</v>
      </c>
      <c r="I20" s="11">
        <v>31266</v>
      </c>
      <c r="J20" s="19">
        <v>21200412</v>
      </c>
      <c r="K20" s="10">
        <v>694164</v>
      </c>
      <c r="L20" s="10">
        <v>194255</v>
      </c>
      <c r="M20" s="10">
        <v>0</v>
      </c>
      <c r="N20" s="10">
        <v>171852</v>
      </c>
      <c r="O20" s="10">
        <v>26444</v>
      </c>
      <c r="P20" s="11">
        <v>22287127</v>
      </c>
    </row>
  </sheetData>
  <sheetProtection password="CF21" sheet="1" objects="1" scenarios="1"/>
  <printOptions horizontalCentered="1"/>
  <pageMargins left="0.3937007874015748" right="0.3937007874015748" top="1.7716535433070868" bottom="0.7874015748031497" header="0.7086614173228347" footer="0.5118110236220472"/>
  <pageSetup fitToHeight="1" fitToWidth="1" horizontalDpi="600" verticalDpi="600" orientation="landscape" paperSize="9" scale="73" r:id="rId1"/>
  <headerFooter alignWithMargins="0">
    <oddHeader>&amp;L3. számú tábla&amp;C&amp;"Arial CE,Félkövér"&amp;12Immateriális javak és tárgyi eszközök állományváltozása
2021. év&amp;R
Adatok: e Ft</oddHeader>
    <oddFooter>&amp;L&amp;"Arial CE,Félkövér"&amp;12 2021. évi Kiegészítő melléklet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P20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4.00390625" style="154" customWidth="1"/>
    <col min="2" max="2" width="46.50390625" style="155" customWidth="1"/>
    <col min="3" max="15" width="10.00390625" style="3" customWidth="1"/>
    <col min="16" max="16" width="12.50390625" style="3" customWidth="1"/>
    <col min="17" max="16384" width="9.125" style="3" customWidth="1"/>
  </cols>
  <sheetData>
    <row r="1" spans="1:16" s="158" customFormat="1" ht="138.75" customHeight="1" thickBot="1">
      <c r="A1" s="142" t="s">
        <v>12</v>
      </c>
      <c r="B1" s="143" t="s">
        <v>13</v>
      </c>
      <c r="C1" s="24" t="s">
        <v>264</v>
      </c>
      <c r="D1" s="16" t="s">
        <v>265</v>
      </c>
      <c r="E1" s="157" t="s">
        <v>2</v>
      </c>
      <c r="F1" s="157" t="s">
        <v>3</v>
      </c>
      <c r="G1" s="157" t="s">
        <v>4</v>
      </c>
      <c r="H1" s="193" t="s">
        <v>178</v>
      </c>
      <c r="I1" s="17" t="s">
        <v>10</v>
      </c>
      <c r="J1" s="156" t="s">
        <v>5</v>
      </c>
      <c r="K1" s="157" t="s">
        <v>6</v>
      </c>
      <c r="L1" s="157" t="s">
        <v>7</v>
      </c>
      <c r="M1" s="157" t="s">
        <v>8</v>
      </c>
      <c r="N1" s="157" t="s">
        <v>9</v>
      </c>
      <c r="O1" s="193" t="s">
        <v>179</v>
      </c>
      <c r="P1" s="17" t="s">
        <v>11</v>
      </c>
    </row>
    <row r="2" spans="1:16" s="1" customFormat="1" ht="12.75">
      <c r="A2" s="144" t="s">
        <v>14</v>
      </c>
      <c r="B2" s="145" t="s">
        <v>29</v>
      </c>
      <c r="C2" s="311"/>
      <c r="D2" s="309"/>
      <c r="E2" s="309">
        <v>16912</v>
      </c>
      <c r="F2" s="309"/>
      <c r="G2" s="309"/>
      <c r="H2" s="312"/>
      <c r="I2" s="13">
        <v>16912</v>
      </c>
      <c r="J2" s="311">
        <v>1151139</v>
      </c>
      <c r="K2" s="309">
        <v>655048</v>
      </c>
      <c r="L2" s="309">
        <v>285266</v>
      </c>
      <c r="M2" s="309"/>
      <c r="N2" s="309">
        <v>36068</v>
      </c>
      <c r="O2" s="312"/>
      <c r="P2" s="13">
        <v>2127521</v>
      </c>
    </row>
    <row r="3" spans="1:16" ht="12.75">
      <c r="A3" s="146" t="s">
        <v>15</v>
      </c>
      <c r="B3" s="147" t="s">
        <v>30</v>
      </c>
      <c r="C3" s="275"/>
      <c r="D3" s="276"/>
      <c r="E3" s="276"/>
      <c r="F3" s="276"/>
      <c r="G3" s="276"/>
      <c r="H3" s="307"/>
      <c r="I3" s="4">
        <v>0</v>
      </c>
      <c r="J3" s="275">
        <v>4320</v>
      </c>
      <c r="K3" s="276">
        <v>151851</v>
      </c>
      <c r="L3" s="276">
        <v>63369</v>
      </c>
      <c r="M3" s="276"/>
      <c r="N3" s="276">
        <v>229119</v>
      </c>
      <c r="O3" s="307"/>
      <c r="P3" s="4">
        <v>448659</v>
      </c>
    </row>
    <row r="4" spans="1:16" ht="12.75">
      <c r="A4" s="146" t="s">
        <v>16</v>
      </c>
      <c r="B4" s="147" t="s">
        <v>170</v>
      </c>
      <c r="C4" s="275"/>
      <c r="D4" s="276"/>
      <c r="E4" s="276"/>
      <c r="F4" s="276"/>
      <c r="G4" s="276"/>
      <c r="H4" s="305"/>
      <c r="I4" s="15">
        <v>0</v>
      </c>
      <c r="J4" s="275"/>
      <c r="K4" s="276"/>
      <c r="L4" s="276"/>
      <c r="M4" s="276"/>
      <c r="N4" s="276"/>
      <c r="O4" s="307"/>
      <c r="P4" s="4">
        <v>0</v>
      </c>
    </row>
    <row r="5" spans="1:16" ht="12.75">
      <c r="A5" s="146" t="s">
        <v>17</v>
      </c>
      <c r="B5" s="147" t="s">
        <v>31</v>
      </c>
      <c r="C5" s="275"/>
      <c r="D5" s="276"/>
      <c r="E5" s="276"/>
      <c r="F5" s="276"/>
      <c r="G5" s="276"/>
      <c r="H5" s="307"/>
      <c r="I5" s="4">
        <v>0</v>
      </c>
      <c r="J5" s="275"/>
      <c r="K5" s="276"/>
      <c r="L5" s="276"/>
      <c r="M5" s="276"/>
      <c r="N5" s="276"/>
      <c r="O5" s="307"/>
      <c r="P5" s="4">
        <v>0</v>
      </c>
    </row>
    <row r="6" spans="1:16" ht="12.75">
      <c r="A6" s="146" t="s">
        <v>18</v>
      </c>
      <c r="B6" s="147" t="s">
        <v>32</v>
      </c>
      <c r="C6" s="275"/>
      <c r="D6" s="276"/>
      <c r="E6" s="276"/>
      <c r="F6" s="276"/>
      <c r="G6" s="276"/>
      <c r="H6" s="307"/>
      <c r="I6" s="4">
        <v>0</v>
      </c>
      <c r="J6" s="275"/>
      <c r="K6" s="276"/>
      <c r="L6" s="276">
        <v>8758</v>
      </c>
      <c r="M6" s="276"/>
      <c r="N6" s="276"/>
      <c r="O6" s="307"/>
      <c r="P6" s="4">
        <v>8758</v>
      </c>
    </row>
    <row r="7" spans="1:16" ht="12.75">
      <c r="A7" s="146" t="s">
        <v>19</v>
      </c>
      <c r="B7" s="147" t="s">
        <v>33</v>
      </c>
      <c r="C7" s="275"/>
      <c r="D7" s="276"/>
      <c r="E7" s="276"/>
      <c r="F7" s="276"/>
      <c r="G7" s="276"/>
      <c r="H7" s="307"/>
      <c r="I7" s="4">
        <v>0</v>
      </c>
      <c r="J7" s="275">
        <v>1500</v>
      </c>
      <c r="K7" s="276">
        <v>49602</v>
      </c>
      <c r="L7" s="276">
        <v>7020</v>
      </c>
      <c r="M7" s="276"/>
      <c r="N7" s="276"/>
      <c r="O7" s="307"/>
      <c r="P7" s="4">
        <v>58122</v>
      </c>
    </row>
    <row r="8" spans="1:16" ht="12.75">
      <c r="A8" s="146" t="s">
        <v>20</v>
      </c>
      <c r="B8" s="147" t="s">
        <v>171</v>
      </c>
      <c r="C8" s="275"/>
      <c r="D8" s="276"/>
      <c r="E8" s="276"/>
      <c r="F8" s="276"/>
      <c r="G8" s="276"/>
      <c r="H8" s="305"/>
      <c r="I8" s="15">
        <v>0</v>
      </c>
      <c r="J8" s="275"/>
      <c r="K8" s="276"/>
      <c r="L8" s="276"/>
      <c r="M8" s="276"/>
      <c r="N8" s="276"/>
      <c r="O8" s="307"/>
      <c r="P8" s="4">
        <v>0</v>
      </c>
    </row>
    <row r="9" spans="1:16" ht="12.75">
      <c r="A9" s="146" t="s">
        <v>21</v>
      </c>
      <c r="B9" s="20" t="s">
        <v>263</v>
      </c>
      <c r="C9" s="275"/>
      <c r="D9" s="276"/>
      <c r="E9" s="276"/>
      <c r="F9" s="276"/>
      <c r="G9" s="276"/>
      <c r="H9" s="307"/>
      <c r="I9" s="4">
        <v>0</v>
      </c>
      <c r="J9" s="275"/>
      <c r="K9" s="276"/>
      <c r="L9" s="276"/>
      <c r="M9" s="276"/>
      <c r="N9" s="276">
        <v>244660</v>
      </c>
      <c r="O9" s="307"/>
      <c r="P9" s="4">
        <v>244660</v>
      </c>
    </row>
    <row r="10" spans="1:16" s="160" customFormat="1" ht="13.5" thickBot="1">
      <c r="A10" s="148" t="s">
        <v>22</v>
      </c>
      <c r="B10" s="149" t="s">
        <v>34</v>
      </c>
      <c r="C10" s="188">
        <v>0</v>
      </c>
      <c r="D10" s="159">
        <v>0</v>
      </c>
      <c r="E10" s="159">
        <v>16912</v>
      </c>
      <c r="F10" s="159">
        <v>0</v>
      </c>
      <c r="G10" s="159">
        <v>0</v>
      </c>
      <c r="H10" s="187">
        <v>0</v>
      </c>
      <c r="I10" s="32">
        <v>16912</v>
      </c>
      <c r="J10" s="188">
        <v>1153959</v>
      </c>
      <c r="K10" s="159">
        <v>757297</v>
      </c>
      <c r="L10" s="159">
        <v>332857</v>
      </c>
      <c r="M10" s="159">
        <v>0</v>
      </c>
      <c r="N10" s="159">
        <v>20527</v>
      </c>
      <c r="O10" s="18">
        <v>0</v>
      </c>
      <c r="P10" s="185">
        <v>2264640</v>
      </c>
    </row>
    <row r="11" spans="1:16" ht="12.75">
      <c r="A11" s="150" t="s">
        <v>23</v>
      </c>
      <c r="B11" s="151" t="s">
        <v>35</v>
      </c>
      <c r="C11" s="311"/>
      <c r="D11" s="309"/>
      <c r="E11" s="309">
        <v>14957</v>
      </c>
      <c r="F11" s="309"/>
      <c r="G11" s="309"/>
      <c r="H11" s="305"/>
      <c r="I11" s="15">
        <v>14957</v>
      </c>
      <c r="J11" s="311">
        <v>175724</v>
      </c>
      <c r="K11" s="309">
        <v>508434</v>
      </c>
      <c r="L11" s="309">
        <v>198081</v>
      </c>
      <c r="M11" s="309"/>
      <c r="N11" s="309"/>
      <c r="O11" s="312"/>
      <c r="P11" s="13">
        <v>882239</v>
      </c>
    </row>
    <row r="12" spans="1:16" ht="12.75">
      <c r="A12" s="146" t="s">
        <v>24</v>
      </c>
      <c r="B12" s="147" t="s">
        <v>170</v>
      </c>
      <c r="C12" s="263"/>
      <c r="D12" s="264"/>
      <c r="E12" s="264"/>
      <c r="F12" s="264"/>
      <c r="G12" s="264"/>
      <c r="H12" s="305"/>
      <c r="I12" s="4">
        <v>0</v>
      </c>
      <c r="J12" s="263"/>
      <c r="K12" s="264"/>
      <c r="L12" s="264"/>
      <c r="M12" s="264"/>
      <c r="N12" s="264"/>
      <c r="O12" s="305"/>
      <c r="P12" s="4">
        <v>0</v>
      </c>
    </row>
    <row r="13" spans="1:16" ht="12.75">
      <c r="A13" s="146" t="s">
        <v>25</v>
      </c>
      <c r="B13" s="147" t="s">
        <v>171</v>
      </c>
      <c r="C13" s="263"/>
      <c r="D13" s="264"/>
      <c r="E13" s="264"/>
      <c r="F13" s="264"/>
      <c r="G13" s="264"/>
      <c r="H13" s="305"/>
      <c r="I13" s="4">
        <v>0</v>
      </c>
      <c r="J13" s="263"/>
      <c r="K13" s="264"/>
      <c r="L13" s="264"/>
      <c r="M13" s="264"/>
      <c r="N13" s="264"/>
      <c r="O13" s="305"/>
      <c r="P13" s="4">
        <v>0</v>
      </c>
    </row>
    <row r="14" spans="1:16" ht="12.75">
      <c r="A14" s="146" t="s">
        <v>26</v>
      </c>
      <c r="B14" s="147" t="s">
        <v>183</v>
      </c>
      <c r="C14" s="275"/>
      <c r="D14" s="276"/>
      <c r="E14" s="276">
        <v>477</v>
      </c>
      <c r="F14" s="276"/>
      <c r="G14" s="276"/>
      <c r="H14" s="307"/>
      <c r="I14" s="4">
        <v>477</v>
      </c>
      <c r="J14" s="263">
        <v>28706</v>
      </c>
      <c r="K14" s="264">
        <v>47609</v>
      </c>
      <c r="L14" s="264">
        <v>26299</v>
      </c>
      <c r="M14" s="276"/>
      <c r="N14" s="276"/>
      <c r="O14" s="307"/>
      <c r="P14" s="4">
        <v>102614</v>
      </c>
    </row>
    <row r="15" spans="1:16" ht="12.75">
      <c r="A15" s="146" t="s">
        <v>27</v>
      </c>
      <c r="B15" s="147" t="s">
        <v>36</v>
      </c>
      <c r="C15" s="275"/>
      <c r="D15" s="276"/>
      <c r="E15" s="276"/>
      <c r="F15" s="276"/>
      <c r="G15" s="276"/>
      <c r="H15" s="307"/>
      <c r="I15" s="4">
        <v>0</v>
      </c>
      <c r="J15" s="275">
        <v>1312</v>
      </c>
      <c r="K15" s="276">
        <v>6957</v>
      </c>
      <c r="L15" s="276">
        <v>37</v>
      </c>
      <c r="M15" s="276"/>
      <c r="N15" s="276"/>
      <c r="O15" s="307"/>
      <c r="P15" s="4">
        <v>8306</v>
      </c>
    </row>
    <row r="16" spans="1:16" ht="12.75">
      <c r="A16" s="146" t="s">
        <v>28</v>
      </c>
      <c r="B16" s="147" t="s">
        <v>37</v>
      </c>
      <c r="C16" s="275"/>
      <c r="D16" s="276"/>
      <c r="E16" s="276"/>
      <c r="F16" s="276"/>
      <c r="G16" s="276"/>
      <c r="H16" s="307"/>
      <c r="I16" s="4">
        <v>0</v>
      </c>
      <c r="J16" s="275">
        <v>1500</v>
      </c>
      <c r="K16" s="276">
        <v>49602</v>
      </c>
      <c r="L16" s="276">
        <v>15778</v>
      </c>
      <c r="M16" s="276"/>
      <c r="N16" s="276"/>
      <c r="O16" s="307"/>
      <c r="P16" s="4">
        <v>66880</v>
      </c>
    </row>
    <row r="17" spans="1:16" ht="12.75">
      <c r="A17" s="146" t="s">
        <v>172</v>
      </c>
      <c r="B17" s="147" t="s">
        <v>38</v>
      </c>
      <c r="C17" s="275"/>
      <c r="D17" s="276"/>
      <c r="E17" s="276"/>
      <c r="F17" s="276"/>
      <c r="G17" s="276"/>
      <c r="H17" s="307"/>
      <c r="I17" s="4">
        <v>0</v>
      </c>
      <c r="J17" s="275"/>
      <c r="K17" s="276"/>
      <c r="L17" s="276"/>
      <c r="M17" s="276"/>
      <c r="N17" s="276"/>
      <c r="O17" s="307"/>
      <c r="P17" s="4">
        <v>0</v>
      </c>
    </row>
    <row r="18" spans="1:16" ht="12.75">
      <c r="A18" s="146" t="s">
        <v>173</v>
      </c>
      <c r="B18" s="147" t="s">
        <v>39</v>
      </c>
      <c r="C18" s="275"/>
      <c r="D18" s="276"/>
      <c r="E18" s="276"/>
      <c r="F18" s="276"/>
      <c r="G18" s="276"/>
      <c r="H18" s="307"/>
      <c r="I18" s="4">
        <v>0</v>
      </c>
      <c r="J18" s="275"/>
      <c r="K18" s="276"/>
      <c r="L18" s="276"/>
      <c r="M18" s="276"/>
      <c r="N18" s="276"/>
      <c r="O18" s="307"/>
      <c r="P18" s="4">
        <v>0</v>
      </c>
    </row>
    <row r="19" spans="1:16" s="160" customFormat="1" ht="13.5" thickBot="1">
      <c r="A19" s="148" t="s">
        <v>174</v>
      </c>
      <c r="B19" s="149" t="s">
        <v>40</v>
      </c>
      <c r="C19" s="189">
        <v>0</v>
      </c>
      <c r="D19" s="190">
        <v>0</v>
      </c>
      <c r="E19" s="190">
        <v>15434</v>
      </c>
      <c r="F19" s="190">
        <v>0</v>
      </c>
      <c r="G19" s="190">
        <v>0</v>
      </c>
      <c r="H19" s="187">
        <v>0</v>
      </c>
      <c r="I19" s="32">
        <v>15434</v>
      </c>
      <c r="J19" s="189">
        <v>204242</v>
      </c>
      <c r="K19" s="190">
        <v>513398</v>
      </c>
      <c r="L19" s="190">
        <v>208639</v>
      </c>
      <c r="M19" s="190">
        <v>0</v>
      </c>
      <c r="N19" s="190">
        <v>0</v>
      </c>
      <c r="O19" s="190">
        <v>0</v>
      </c>
      <c r="P19" s="32">
        <v>926279</v>
      </c>
    </row>
    <row r="20" spans="1:16" s="160" customFormat="1" ht="13.5" thickBot="1">
      <c r="A20" s="152" t="s">
        <v>175</v>
      </c>
      <c r="B20" s="153" t="s">
        <v>41</v>
      </c>
      <c r="C20" s="161">
        <v>0</v>
      </c>
      <c r="D20" s="162">
        <v>0</v>
      </c>
      <c r="E20" s="162">
        <v>1478</v>
      </c>
      <c r="F20" s="162">
        <v>0</v>
      </c>
      <c r="G20" s="162">
        <v>0</v>
      </c>
      <c r="H20" s="10">
        <v>0</v>
      </c>
      <c r="I20" s="11">
        <v>1478</v>
      </c>
      <c r="J20" s="161">
        <v>949717</v>
      </c>
      <c r="K20" s="162">
        <v>243899</v>
      </c>
      <c r="L20" s="162">
        <v>124218</v>
      </c>
      <c r="M20" s="162">
        <v>0</v>
      </c>
      <c r="N20" s="162">
        <v>20527</v>
      </c>
      <c r="O20" s="10">
        <v>0</v>
      </c>
      <c r="P20" s="11">
        <v>1338361</v>
      </c>
    </row>
  </sheetData>
  <sheetProtection password="CF21" sheet="1" objects="1" scenarios="1"/>
  <printOptions horizontalCentered="1"/>
  <pageMargins left="0.3937007874015748" right="0.3937007874015748" top="1.7716535433070868" bottom="0.7874015748031497" header="0.7086614173228347" footer="0.5118110236220472"/>
  <pageSetup fitToHeight="1" fitToWidth="1" horizontalDpi="600" verticalDpi="600" orientation="landscape" paperSize="9" scale="73" r:id="rId1"/>
  <headerFooter alignWithMargins="0">
    <oddHeader>&amp;L3 a. számú tábla&amp;C&amp;"Arial CE,Félkövér"&amp;12Környezetvédelmi eszközök állományváltozása
2021. év&amp;R
Adatok: e Ft</oddHeader>
    <oddFooter>&amp;L&amp;"Arial CE,Félkövér"&amp;12 2021. évi Kiegészítő melléklet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P10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4.00390625" style="2" customWidth="1"/>
    <col min="2" max="2" width="43.625" style="3" customWidth="1"/>
    <col min="3" max="16" width="10.00390625" style="3" customWidth="1"/>
    <col min="17" max="16384" width="9.125" style="3" customWidth="1"/>
  </cols>
  <sheetData>
    <row r="1" spans="1:16" s="25" customFormat="1" ht="113.25" customHeight="1" thickBot="1">
      <c r="A1" s="22" t="s">
        <v>12</v>
      </c>
      <c r="B1" s="23" t="s">
        <v>13</v>
      </c>
      <c r="C1" s="24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93" t="s">
        <v>178</v>
      </c>
      <c r="I1" s="17" t="s">
        <v>10</v>
      </c>
      <c r="J1" s="24" t="s">
        <v>5</v>
      </c>
      <c r="K1" s="16" t="s">
        <v>6</v>
      </c>
      <c r="L1" s="16" t="s">
        <v>7</v>
      </c>
      <c r="M1" s="16" t="s">
        <v>8</v>
      </c>
      <c r="N1" s="16" t="s">
        <v>9</v>
      </c>
      <c r="O1" s="193" t="s">
        <v>179</v>
      </c>
      <c r="P1" s="17" t="s">
        <v>11</v>
      </c>
    </row>
    <row r="2" spans="1:16" s="28" customFormat="1" ht="12.75">
      <c r="A2" s="26" t="s">
        <v>14</v>
      </c>
      <c r="B2" s="27" t="s">
        <v>42</v>
      </c>
      <c r="C2" s="304"/>
      <c r="D2" s="264"/>
      <c r="E2" s="264">
        <v>6000</v>
      </c>
      <c r="F2" s="264"/>
      <c r="G2" s="264"/>
      <c r="H2" s="305"/>
      <c r="I2" s="15">
        <v>6000</v>
      </c>
      <c r="J2" s="304">
        <v>746396</v>
      </c>
      <c r="K2" s="264">
        <v>137987</v>
      </c>
      <c r="L2" s="264">
        <v>47627</v>
      </c>
      <c r="M2" s="264"/>
      <c r="N2" s="264"/>
      <c r="O2" s="305"/>
      <c r="P2" s="15">
        <v>932010</v>
      </c>
    </row>
    <row r="3" spans="1:16" ht="12.75">
      <c r="A3" s="5" t="s">
        <v>15</v>
      </c>
      <c r="B3" s="20" t="s">
        <v>46</v>
      </c>
      <c r="C3" s="306"/>
      <c r="D3" s="276"/>
      <c r="E3" s="276">
        <v>40</v>
      </c>
      <c r="F3" s="276"/>
      <c r="G3" s="276"/>
      <c r="H3" s="307"/>
      <c r="I3" s="4">
        <v>40</v>
      </c>
      <c r="J3" s="306">
        <v>59</v>
      </c>
      <c r="K3" s="276">
        <v>183</v>
      </c>
      <c r="L3" s="276">
        <v>3820</v>
      </c>
      <c r="M3" s="276"/>
      <c r="N3" s="276"/>
      <c r="O3" s="307"/>
      <c r="P3" s="4">
        <v>4062</v>
      </c>
    </row>
    <row r="4" spans="1:16" ht="12.75">
      <c r="A4" s="5" t="s">
        <v>16</v>
      </c>
      <c r="B4" s="20" t="s">
        <v>43</v>
      </c>
      <c r="C4" s="306"/>
      <c r="D4" s="276"/>
      <c r="E4" s="276"/>
      <c r="F4" s="276"/>
      <c r="G4" s="276"/>
      <c r="H4" s="307"/>
      <c r="I4" s="4">
        <v>0</v>
      </c>
      <c r="J4" s="306"/>
      <c r="K4" s="276"/>
      <c r="L4" s="276"/>
      <c r="M4" s="276"/>
      <c r="N4" s="276"/>
      <c r="O4" s="307"/>
      <c r="P4" s="4">
        <v>0</v>
      </c>
    </row>
    <row r="5" spans="1:16" ht="12.75">
      <c r="A5" s="5" t="s">
        <v>17</v>
      </c>
      <c r="B5" s="20" t="s">
        <v>44</v>
      </c>
      <c r="C5" s="306"/>
      <c r="D5" s="276"/>
      <c r="E5" s="276"/>
      <c r="F5" s="276"/>
      <c r="G5" s="276"/>
      <c r="H5" s="307"/>
      <c r="I5" s="4">
        <v>0</v>
      </c>
      <c r="J5" s="306"/>
      <c r="K5" s="276"/>
      <c r="L5" s="276"/>
      <c r="M5" s="276"/>
      <c r="N5" s="276"/>
      <c r="O5" s="307"/>
      <c r="P5" s="4">
        <v>0</v>
      </c>
    </row>
    <row r="6" spans="1:16" ht="12.75">
      <c r="A6" s="5" t="s">
        <v>18</v>
      </c>
      <c r="B6" s="20" t="s">
        <v>45</v>
      </c>
      <c r="C6" s="306"/>
      <c r="D6" s="276"/>
      <c r="E6" s="276"/>
      <c r="F6" s="276"/>
      <c r="G6" s="276"/>
      <c r="H6" s="307"/>
      <c r="I6" s="4">
        <v>0</v>
      </c>
      <c r="J6" s="306"/>
      <c r="K6" s="276"/>
      <c r="L6" s="276"/>
      <c r="M6" s="276"/>
      <c r="N6" s="276"/>
      <c r="O6" s="307"/>
      <c r="P6" s="4">
        <v>0</v>
      </c>
    </row>
    <row r="7" spans="1:16" s="1" customFormat="1" ht="13.5" thickBot="1">
      <c r="A7" s="6" t="s">
        <v>19</v>
      </c>
      <c r="B7" s="8" t="s">
        <v>47</v>
      </c>
      <c r="C7" s="18">
        <v>0</v>
      </c>
      <c r="D7" s="7">
        <v>0</v>
      </c>
      <c r="E7" s="7">
        <v>6040</v>
      </c>
      <c r="F7" s="7">
        <v>0</v>
      </c>
      <c r="G7" s="7">
        <v>0</v>
      </c>
      <c r="H7" s="7">
        <v>0</v>
      </c>
      <c r="I7" s="8">
        <v>6040</v>
      </c>
      <c r="J7" s="18">
        <v>746455</v>
      </c>
      <c r="K7" s="7">
        <v>138170</v>
      </c>
      <c r="L7" s="7">
        <v>51447</v>
      </c>
      <c r="M7" s="7">
        <v>0</v>
      </c>
      <c r="N7" s="7">
        <v>0</v>
      </c>
      <c r="O7" s="7">
        <v>0</v>
      </c>
      <c r="P7" s="8">
        <v>936072</v>
      </c>
    </row>
    <row r="8" spans="1:16" ht="12.75">
      <c r="A8" s="12" t="s">
        <v>20</v>
      </c>
      <c r="B8" s="21" t="s">
        <v>48</v>
      </c>
      <c r="C8" s="308"/>
      <c r="D8" s="309"/>
      <c r="E8" s="309"/>
      <c r="F8" s="309"/>
      <c r="G8" s="309"/>
      <c r="H8" s="309"/>
      <c r="I8" s="13">
        <v>0</v>
      </c>
      <c r="J8" s="308">
        <v>9213</v>
      </c>
      <c r="K8" s="309">
        <v>34677</v>
      </c>
      <c r="L8" s="309">
        <v>47</v>
      </c>
      <c r="M8" s="309"/>
      <c r="N8" s="309">
        <v>1670</v>
      </c>
      <c r="O8" s="309"/>
      <c r="P8" s="13">
        <v>45607</v>
      </c>
    </row>
    <row r="9" spans="1:16" ht="13.5" thickBot="1">
      <c r="A9" s="30" t="s">
        <v>21</v>
      </c>
      <c r="B9" s="31" t="s">
        <v>49</v>
      </c>
      <c r="C9" s="310"/>
      <c r="D9" s="272"/>
      <c r="E9" s="272"/>
      <c r="F9" s="272"/>
      <c r="G9" s="272"/>
      <c r="H9" s="272"/>
      <c r="I9" s="8">
        <v>0</v>
      </c>
      <c r="J9" s="310"/>
      <c r="K9" s="272"/>
      <c r="L9" s="272"/>
      <c r="M9" s="272"/>
      <c r="N9" s="272"/>
      <c r="O9" s="272"/>
      <c r="P9" s="8">
        <v>0</v>
      </c>
    </row>
    <row r="10" spans="1:16" s="1" customFormat="1" ht="13.5" thickBot="1">
      <c r="A10" s="9" t="s">
        <v>22</v>
      </c>
      <c r="B10" s="11" t="s">
        <v>50</v>
      </c>
      <c r="C10" s="29">
        <v>0</v>
      </c>
      <c r="D10" s="10">
        <v>0</v>
      </c>
      <c r="E10" s="10">
        <v>6040</v>
      </c>
      <c r="F10" s="10">
        <v>0</v>
      </c>
      <c r="G10" s="10">
        <v>0</v>
      </c>
      <c r="H10" s="10">
        <v>0</v>
      </c>
      <c r="I10" s="11">
        <v>6040</v>
      </c>
      <c r="J10" s="19">
        <v>755668</v>
      </c>
      <c r="K10" s="10">
        <v>172847</v>
      </c>
      <c r="L10" s="10">
        <v>51494</v>
      </c>
      <c r="M10" s="10">
        <v>0</v>
      </c>
      <c r="N10" s="10">
        <v>1670</v>
      </c>
      <c r="O10" s="10">
        <v>0</v>
      </c>
      <c r="P10" s="11">
        <v>981679</v>
      </c>
    </row>
  </sheetData>
  <sheetProtection password="CF21" sheet="1" objects="1" scenarios="1"/>
  <printOptions horizontalCentered="1"/>
  <pageMargins left="0.3937007874015748" right="0.3937007874015748" top="1.7716535433070868" bottom="0.7874015748031497" header="0.9055118110236221" footer="0.5118110236220472"/>
  <pageSetup fitToHeight="1" fitToWidth="1" horizontalDpi="600" verticalDpi="600" orientation="landscape" paperSize="9" scale="75" r:id="rId1"/>
  <headerFooter alignWithMargins="0">
    <oddHeader>&amp;L4. számú tábla&amp;C&amp;"Arial CE,Félkövér"&amp;12Értékcsökkenések
2021. év&amp;R
Adatok: e Ft</oddHeader>
    <oddFooter>&amp;L&amp;"Arial CE,Félkövér"&amp;12 2021. évi Kiegészítő melléklet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P10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4.00390625" style="154" customWidth="1"/>
    <col min="2" max="2" width="43.625" style="155" customWidth="1"/>
    <col min="3" max="16" width="10.00390625" style="3" customWidth="1"/>
    <col min="17" max="16384" width="9.125" style="3" customWidth="1"/>
  </cols>
  <sheetData>
    <row r="1" spans="1:16" s="158" customFormat="1" ht="113.25" customHeight="1" thickBot="1">
      <c r="A1" s="142" t="s">
        <v>12</v>
      </c>
      <c r="B1" s="143" t="s">
        <v>13</v>
      </c>
      <c r="C1" s="156" t="s">
        <v>0</v>
      </c>
      <c r="D1" s="157" t="s">
        <v>1</v>
      </c>
      <c r="E1" s="157" t="s">
        <v>2</v>
      </c>
      <c r="F1" s="157" t="s">
        <v>3</v>
      </c>
      <c r="G1" s="157" t="s">
        <v>4</v>
      </c>
      <c r="H1" s="242" t="s">
        <v>178</v>
      </c>
      <c r="I1" s="243" t="s">
        <v>10</v>
      </c>
      <c r="J1" s="156" t="s">
        <v>5</v>
      </c>
      <c r="K1" s="157" t="s">
        <v>6</v>
      </c>
      <c r="L1" s="157" t="s">
        <v>7</v>
      </c>
      <c r="M1" s="157" t="s">
        <v>8</v>
      </c>
      <c r="N1" s="157" t="s">
        <v>9</v>
      </c>
      <c r="O1" s="242" t="s">
        <v>179</v>
      </c>
      <c r="P1" s="243" t="s">
        <v>11</v>
      </c>
    </row>
    <row r="2" spans="1:16" s="28" customFormat="1" ht="12.75">
      <c r="A2" s="246" t="s">
        <v>14</v>
      </c>
      <c r="B2" s="247" t="s">
        <v>42</v>
      </c>
      <c r="C2" s="304"/>
      <c r="D2" s="264"/>
      <c r="E2" s="264">
        <v>477</v>
      </c>
      <c r="F2" s="264"/>
      <c r="G2" s="264"/>
      <c r="H2" s="305"/>
      <c r="I2" s="15">
        <v>477</v>
      </c>
      <c r="J2" s="304">
        <v>28706</v>
      </c>
      <c r="K2" s="264">
        <v>47576</v>
      </c>
      <c r="L2" s="264">
        <v>26100</v>
      </c>
      <c r="M2" s="264"/>
      <c r="N2" s="264"/>
      <c r="O2" s="305"/>
      <c r="P2" s="15">
        <v>102382</v>
      </c>
    </row>
    <row r="3" spans="1:16" ht="12.75">
      <c r="A3" s="146" t="s">
        <v>15</v>
      </c>
      <c r="B3" s="147" t="s">
        <v>46</v>
      </c>
      <c r="C3" s="306"/>
      <c r="D3" s="276"/>
      <c r="E3" s="276"/>
      <c r="F3" s="276"/>
      <c r="G3" s="276"/>
      <c r="H3" s="307"/>
      <c r="I3" s="4">
        <v>0</v>
      </c>
      <c r="J3" s="306"/>
      <c r="K3" s="276">
        <v>33</v>
      </c>
      <c r="L3" s="276">
        <v>199</v>
      </c>
      <c r="M3" s="276"/>
      <c r="N3" s="276"/>
      <c r="O3" s="307"/>
      <c r="P3" s="4">
        <v>232</v>
      </c>
    </row>
    <row r="4" spans="1:16" ht="12.75">
      <c r="A4" s="146" t="s">
        <v>16</v>
      </c>
      <c r="B4" s="147" t="s">
        <v>43</v>
      </c>
      <c r="C4" s="306"/>
      <c r="D4" s="276"/>
      <c r="E4" s="276"/>
      <c r="F4" s="276"/>
      <c r="G4" s="276"/>
      <c r="H4" s="307"/>
      <c r="I4" s="4">
        <v>0</v>
      </c>
      <c r="J4" s="306"/>
      <c r="K4" s="276"/>
      <c r="L4" s="276"/>
      <c r="M4" s="276"/>
      <c r="N4" s="276"/>
      <c r="O4" s="307"/>
      <c r="P4" s="4">
        <v>0</v>
      </c>
    </row>
    <row r="5" spans="1:16" ht="12.75">
      <c r="A5" s="146" t="s">
        <v>17</v>
      </c>
      <c r="B5" s="147" t="s">
        <v>44</v>
      </c>
      <c r="C5" s="306"/>
      <c r="D5" s="276"/>
      <c r="E5" s="276"/>
      <c r="F5" s="276"/>
      <c r="G5" s="276"/>
      <c r="H5" s="307"/>
      <c r="I5" s="4">
        <v>0</v>
      </c>
      <c r="J5" s="306"/>
      <c r="K5" s="276"/>
      <c r="L5" s="276"/>
      <c r="M5" s="276"/>
      <c r="N5" s="276"/>
      <c r="O5" s="307"/>
      <c r="P5" s="4">
        <v>0</v>
      </c>
    </row>
    <row r="6" spans="1:16" ht="12.75">
      <c r="A6" s="146" t="s">
        <v>18</v>
      </c>
      <c r="B6" s="147" t="s">
        <v>45</v>
      </c>
      <c r="C6" s="306"/>
      <c r="D6" s="276"/>
      <c r="E6" s="276"/>
      <c r="F6" s="276"/>
      <c r="G6" s="276"/>
      <c r="H6" s="307"/>
      <c r="I6" s="4">
        <v>0</v>
      </c>
      <c r="J6" s="306"/>
      <c r="K6" s="276"/>
      <c r="L6" s="276"/>
      <c r="M6" s="276"/>
      <c r="N6" s="276"/>
      <c r="O6" s="307"/>
      <c r="P6" s="4">
        <v>0</v>
      </c>
    </row>
    <row r="7" spans="1:16" s="160" customFormat="1" ht="13.5" thickBot="1">
      <c r="A7" s="148" t="s">
        <v>19</v>
      </c>
      <c r="B7" s="149" t="s">
        <v>47</v>
      </c>
      <c r="C7" s="159">
        <v>0</v>
      </c>
      <c r="D7" s="244">
        <v>0</v>
      </c>
      <c r="E7" s="244">
        <v>477</v>
      </c>
      <c r="F7" s="244">
        <v>0</v>
      </c>
      <c r="G7" s="244">
        <v>0</v>
      </c>
      <c r="H7" s="244">
        <v>0</v>
      </c>
      <c r="I7" s="149">
        <v>477</v>
      </c>
      <c r="J7" s="159">
        <v>28706</v>
      </c>
      <c r="K7" s="244">
        <v>47609</v>
      </c>
      <c r="L7" s="244">
        <v>26299</v>
      </c>
      <c r="M7" s="244">
        <v>0</v>
      </c>
      <c r="N7" s="244">
        <v>0</v>
      </c>
      <c r="O7" s="244">
        <v>0</v>
      </c>
      <c r="P7" s="149">
        <v>102614</v>
      </c>
    </row>
    <row r="8" spans="1:16" ht="12.75">
      <c r="A8" s="150" t="s">
        <v>20</v>
      </c>
      <c r="B8" s="151" t="s">
        <v>48</v>
      </c>
      <c r="C8" s="308"/>
      <c r="D8" s="309"/>
      <c r="E8" s="309"/>
      <c r="F8" s="309"/>
      <c r="G8" s="309"/>
      <c r="H8" s="309"/>
      <c r="I8" s="13">
        <v>0</v>
      </c>
      <c r="J8" s="308">
        <v>1312</v>
      </c>
      <c r="K8" s="309">
        <v>6957</v>
      </c>
      <c r="L8" s="309">
        <v>37</v>
      </c>
      <c r="M8" s="309"/>
      <c r="N8" s="309"/>
      <c r="O8" s="309"/>
      <c r="P8" s="13">
        <v>8306</v>
      </c>
    </row>
    <row r="9" spans="1:16" ht="13.5" thickBot="1">
      <c r="A9" s="248" t="s">
        <v>21</v>
      </c>
      <c r="B9" s="249" t="s">
        <v>49</v>
      </c>
      <c r="C9" s="310"/>
      <c r="D9" s="272"/>
      <c r="E9" s="272"/>
      <c r="F9" s="272"/>
      <c r="G9" s="272"/>
      <c r="H9" s="272"/>
      <c r="I9" s="8">
        <v>0</v>
      </c>
      <c r="J9" s="310"/>
      <c r="K9" s="272"/>
      <c r="L9" s="272"/>
      <c r="M9" s="272"/>
      <c r="N9" s="272"/>
      <c r="O9" s="272"/>
      <c r="P9" s="8">
        <v>0</v>
      </c>
    </row>
    <row r="10" spans="1:16" s="160" customFormat="1" ht="13.5" thickBot="1">
      <c r="A10" s="152" t="s">
        <v>22</v>
      </c>
      <c r="B10" s="153" t="s">
        <v>50</v>
      </c>
      <c r="C10" s="245">
        <v>0</v>
      </c>
      <c r="D10" s="162">
        <v>0</v>
      </c>
      <c r="E10" s="162">
        <v>477</v>
      </c>
      <c r="F10" s="162">
        <v>0</v>
      </c>
      <c r="G10" s="162">
        <v>0</v>
      </c>
      <c r="H10" s="162">
        <v>0</v>
      </c>
      <c r="I10" s="153">
        <v>477</v>
      </c>
      <c r="J10" s="161">
        <v>30018</v>
      </c>
      <c r="K10" s="162">
        <v>54566</v>
      </c>
      <c r="L10" s="162">
        <v>26336</v>
      </c>
      <c r="M10" s="162">
        <v>0</v>
      </c>
      <c r="N10" s="162">
        <v>0</v>
      </c>
      <c r="O10" s="162">
        <v>0</v>
      </c>
      <c r="P10" s="153">
        <v>110920</v>
      </c>
    </row>
  </sheetData>
  <sheetProtection password="CF21" sheet="1" objects="1" scenarios="1"/>
  <printOptions horizontalCentered="1"/>
  <pageMargins left="0.3937007874015748" right="0.3937007874015748" top="1.7716535433070868" bottom="0.7874015748031497" header="0.9055118110236221" footer="0.5118110236220472"/>
  <pageSetup fitToHeight="1" fitToWidth="1" horizontalDpi="600" verticalDpi="600" orientation="landscape" paperSize="9" scale="75" r:id="rId1"/>
  <headerFooter alignWithMargins="0">
    <oddHeader>&amp;L4 a. számú tábla&amp;C&amp;"Arial CE,Félkövér"&amp;12Környezetvédelmi eszközök értékcsökkenései
2021. év&amp;R
Adatok: e Ft</oddHeader>
    <oddFooter>&amp;L&amp;"Arial CE,Félkövér"&amp;12 2021. évi Kiegészítő melléklet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Levente</dc:creator>
  <cp:keywords/>
  <dc:description/>
  <cp:lastModifiedBy>Péterné Ibolya Dörgő.</cp:lastModifiedBy>
  <cp:lastPrinted>2022-03-30T07:06:30Z</cp:lastPrinted>
  <dcterms:created xsi:type="dcterms:W3CDTF">2003-03-04T08:06:19Z</dcterms:created>
  <dcterms:modified xsi:type="dcterms:W3CDTF">2022-04-08T11:29:29Z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0x010100DEA45CD2D026DA489A79957230B08D49</vt:lpwstr>
  </property>
</Properties>
</file>